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6585" activeTab="0"/>
  </bookViews>
  <sheets>
    <sheet name="08A03501" sheetId="1" r:id="rId1"/>
  </sheets>
  <definedNames>
    <definedName name="\x">'08A03501'!#REF!</definedName>
    <definedName name="\z">#REF!</definedName>
    <definedName name="_Regression_Int" localSheetId="0" hidden="1">1</definedName>
    <definedName name="_xlnm.Print_Area" localSheetId="0">'08A03501'!$A$1:$Z$120</definedName>
    <definedName name="Print_Area_MI" localSheetId="0">'08A03501'!$A$67:$M$121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<sst xmlns="http://schemas.openxmlformats.org/spreadsheetml/2006/main" count="808" uniqueCount="124">
  <si>
    <t xml:space="preserve"> </t>
  </si>
  <si>
    <t>_</t>
  </si>
  <si>
    <t>Minerals</t>
  </si>
  <si>
    <t xml:space="preserve">   Year/State/</t>
  </si>
  <si>
    <t xml:space="preserve"> Union Territory</t>
  </si>
  <si>
    <t>Total</t>
  </si>
  <si>
    <t>Coal</t>
  </si>
  <si>
    <t>Lignite</t>
  </si>
  <si>
    <t>Bauxite</t>
  </si>
  <si>
    <t>Chro-</t>
  </si>
  <si>
    <t>Copper</t>
  </si>
  <si>
    <t>Gold</t>
  </si>
  <si>
    <t>Iron</t>
  </si>
  <si>
    <t>Kaolin</t>
  </si>
  <si>
    <t>Kyanite</t>
  </si>
  <si>
    <t>Lime</t>
  </si>
  <si>
    <t>Magne-</t>
  </si>
  <si>
    <t>Mica</t>
  </si>
  <si>
    <t>Phosp-</t>
  </si>
  <si>
    <t>Pyrites</t>
  </si>
  <si>
    <t>Salt-</t>
  </si>
  <si>
    <t>Silli-</t>
  </si>
  <si>
    <t>Stea-</t>
  </si>
  <si>
    <t>Vermi-</t>
  </si>
  <si>
    <t>Others</t>
  </si>
  <si>
    <t>mite</t>
  </si>
  <si>
    <t>Ore</t>
  </si>
  <si>
    <t>Stone</t>
  </si>
  <si>
    <t>site</t>
  </si>
  <si>
    <t>(Crude)</t>
  </si>
  <si>
    <t>horite</t>
  </si>
  <si>
    <t>rock</t>
  </si>
  <si>
    <t>tite</t>
  </si>
  <si>
    <t>culite</t>
  </si>
  <si>
    <t xml:space="preserve">          1</t>
  </si>
  <si>
    <t>2</t>
  </si>
  <si>
    <t>3</t>
  </si>
  <si>
    <t>4</t>
  </si>
  <si>
    <t>5</t>
  </si>
  <si>
    <t xml:space="preserve">        1</t>
  </si>
  <si>
    <t>24</t>
  </si>
  <si>
    <t>25</t>
  </si>
  <si>
    <t xml:space="preserve"> 1994-95</t>
  </si>
  <si>
    <t xml:space="preserve"> 1997-98</t>
  </si>
  <si>
    <t xml:space="preserve"> 1998-99</t>
  </si>
  <si>
    <t>State 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</si>
  <si>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</si>
  <si>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</si>
  <si>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</si>
  <si>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</si>
  <si>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</si>
  <si>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</si>
  <si>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</si>
  <si>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</si>
  <si>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</si>
  <si>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</si>
  <si>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</si>
  <si>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</si>
  <si>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</si>
  <si>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</si>
  <si>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</si>
  <si>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</si>
  <si>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</si>
  <si>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Rajasthan</t>
  </si>
  <si>
    <t xml:space="preserve"> Sikkim</t>
  </si>
  <si>
    <t xml:space="preserve"> Tamil Nadu</t>
  </si>
  <si>
    <t xml:space="preserve"> Uttar Pradesh</t>
  </si>
  <si>
    <t xml:space="preserve"> West Bengal</t>
  </si>
  <si>
    <t>Notes:</t>
  </si>
  <si>
    <t xml:space="preserve">  1. "All minerals" excludes data for atomic and minor minerals, natural gas and petroleum (crude).</t>
  </si>
  <si>
    <t xml:space="preserve">  2.  Data in respect of Union Terrtiries is nil/negligible.</t>
  </si>
  <si>
    <t xml:space="preserve">    Year/State/</t>
  </si>
  <si>
    <t xml:space="preserve">  Union Territory</t>
  </si>
  <si>
    <t>Mangan-</t>
  </si>
  <si>
    <t>Apatite</t>
  </si>
  <si>
    <t>Asbes-</t>
  </si>
  <si>
    <t>Barytes</t>
  </si>
  <si>
    <t>Dolo-</t>
  </si>
  <si>
    <t>Fire</t>
  </si>
  <si>
    <t>ese Ore</t>
  </si>
  <si>
    <t>tos</t>
  </si>
  <si>
    <t>Clay</t>
  </si>
  <si>
    <t>22</t>
  </si>
  <si>
    <t>23</t>
  </si>
  <si>
    <t xml:space="preserve"> MINING</t>
  </si>
  <si>
    <t>MINING</t>
  </si>
  <si>
    <t>Metallic Minerals</t>
  </si>
  <si>
    <t>Fuels</t>
  </si>
  <si>
    <t>______________________________________________</t>
  </si>
  <si>
    <t>All</t>
  </si>
  <si>
    <t>_________________</t>
  </si>
  <si>
    <t>Non-Metallic Minerals</t>
  </si>
  <si>
    <t xml:space="preserve">Metallic </t>
  </si>
  <si>
    <t>Minerals-contd.</t>
  </si>
  <si>
    <t>Dia-</t>
  </si>
  <si>
    <t>mond</t>
  </si>
  <si>
    <t>Fel-</t>
  </si>
  <si>
    <t>spar</t>
  </si>
  <si>
    <t>Gyp-</t>
  </si>
  <si>
    <t xml:space="preserve"> -sum</t>
  </si>
  <si>
    <t>Non-Metallic Minerals-Contd.</t>
  </si>
  <si>
    <t xml:space="preserve">   Source : Indian Bureau of Mines, Ministry of Mines</t>
  </si>
  <si>
    <t xml:space="preserve"> 1999-00</t>
  </si>
  <si>
    <t xml:space="preserve"> 2000-01</t>
  </si>
  <si>
    <t>Jharkhand</t>
  </si>
  <si>
    <t>Conc.</t>
  </si>
  <si>
    <t xml:space="preserve"> Lead </t>
  </si>
  <si>
    <t xml:space="preserve">  Conc.</t>
  </si>
  <si>
    <t xml:space="preserve"> manite</t>
  </si>
  <si>
    <t xml:space="preserve"> 2001-02</t>
  </si>
  <si>
    <t xml:space="preserve"> 2002-03</t>
  </si>
  <si>
    <t xml:space="preserve"> Chhattisgarh</t>
  </si>
  <si>
    <t xml:space="preserve"> Uttranchal</t>
  </si>
  <si>
    <t xml:space="preserve"> Jharkhand</t>
  </si>
  <si>
    <t xml:space="preserve"> 2003-04</t>
  </si>
  <si>
    <t xml:space="preserve"> -</t>
  </si>
  <si>
    <t>__________________________________________________________</t>
  </si>
  <si>
    <t xml:space="preserve"> 2005-06(P)</t>
  </si>
  <si>
    <t xml:space="preserve"> 2005-06 (P)</t>
  </si>
  <si>
    <t xml:space="preserve"> 2004-05 (P) </t>
  </si>
  <si>
    <t xml:space="preserve"> 2004-05  (P)</t>
  </si>
  <si>
    <t>Table 10.1 - NUMBER OF REPORTING MINES IN INDIA</t>
  </si>
  <si>
    <t>Table 10.1 - NUMBER OF REPORTING MINES IN INDIA-Contd.</t>
  </si>
  <si>
    <t>Table 10.1 - NUMBER OF REPORTING MINES IN INDIA-Concld.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</si>
</sst>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" fontId="5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1" fontId="8" fillId="0" borderId="0" xfId="0" applyNumberFormat="1" applyFont="1" applyAlignment="1">
      <alignment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 applyProtection="1">
      <alignment horizontal="fill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 applyProtection="1">
      <alignment horizontal="fill"/>
      <protection/>
    </xf>
    <xf numFmtId="0" fontId="9" fillId="0" borderId="0" xfId="0" applyFont="1" applyAlignment="1" applyProtection="1">
      <alignment horizontal="left"/>
      <protection/>
    </xf>
    <xf numFmtId="0" fontId="9" fillId="0" borderId="1" xfId="0" applyFont="1" applyBorder="1" applyAlignment="1" applyProtection="1">
      <alignment horizontal="fill"/>
      <protection/>
    </xf>
    <xf numFmtId="1" fontId="5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5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1" fontId="9" fillId="0" borderId="1" xfId="0" applyNumberFormat="1" applyFont="1" applyBorder="1" applyAlignment="1" applyProtection="1">
      <alignment horizontal="left"/>
      <protection/>
    </xf>
    <xf numFmtId="1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1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1" xfId="0" applyNumberFormat="1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37" fontId="4" fillId="0" borderId="0" xfId="0" applyNumberFormat="1" applyFont="1" applyAlignment="1" applyProtection="1" quotePrefix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37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7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1" xfId="0" applyFont="1" applyBorder="1" applyAlignment="1" applyProtection="1">
      <alignment horizontal="right"/>
      <protection/>
    </xf>
    <xf numFmtId="37" fontId="9" fillId="0" borderId="1" xfId="0" applyNumberFormat="1" applyFont="1" applyBorder="1" applyAlignment="1" applyProtection="1">
      <alignment/>
      <protection/>
    </xf>
    <xf numFmtId="172" fontId="9" fillId="0" borderId="1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shrinkToFit="1"/>
      <protection/>
    </xf>
    <xf numFmtId="1" fontId="5" fillId="0" borderId="0" xfId="0" applyNumberFormat="1" applyFont="1" applyAlignment="1" applyProtection="1">
      <alignment horizontal="right" shrinkToFit="1"/>
      <protection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shrinkToFit="1"/>
      <protection/>
    </xf>
    <xf numFmtId="1" fontId="4" fillId="0" borderId="0" xfId="0" applyNumberFormat="1" applyFont="1" applyAlignment="1" applyProtection="1">
      <alignment shrinkToFit="1"/>
      <protection/>
    </xf>
    <xf numFmtId="1" fontId="9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applyProtection="1" quotePrefix="1">
      <alignment horizontal="right"/>
      <protection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" fontId="9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9" fillId="0" borderId="2" xfId="0" applyFont="1" applyBorder="1" applyAlignment="1" applyProtection="1">
      <alignment horizontal="right"/>
      <protection/>
    </xf>
    <xf numFmtId="0" fontId="9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82"/>
  <sheetViews>
    <sheetView showGridLines="0" tabSelected="1" view="pageBreakPreview" zoomScale="85" zoomScaleNormal="75" zoomScaleSheetLayoutView="85" workbookViewId="0" topLeftCell="F1">
      <selection activeCell="X17" sqref="X17"/>
    </sheetView>
  </sheetViews>
  <sheetFormatPr defaultColWidth="9.625" defaultRowHeight="12.75"/>
  <cols>
    <col min="1" max="1" width="17.375" style="6" customWidth="1"/>
    <col min="2" max="2" width="7.625" style="6" customWidth="1"/>
    <col min="3" max="4" width="7.375" style="6" customWidth="1"/>
    <col min="5" max="5" width="6.125" style="6" customWidth="1"/>
    <col min="6" max="6" width="6.75390625" style="6" customWidth="1"/>
    <col min="7" max="7" width="8.00390625" style="6" customWidth="1"/>
    <col min="8" max="8" width="7.75390625" style="6" customWidth="1"/>
    <col min="9" max="9" width="6.75390625" style="6" customWidth="1"/>
    <col min="10" max="10" width="7.125" style="6" customWidth="1"/>
    <col min="11" max="11" width="5.50390625" style="6" customWidth="1"/>
    <col min="12" max="12" width="6.375" style="6" customWidth="1"/>
    <col min="13" max="13" width="6.625" style="6" customWidth="1"/>
    <col min="14" max="14" width="18.875" style="6" customWidth="1"/>
    <col min="15" max="15" width="6.25390625" style="6" customWidth="1"/>
    <col min="16" max="16" width="7.375" style="6" customWidth="1"/>
    <col min="17" max="17" width="5.875" style="6" customWidth="1"/>
    <col min="18" max="18" width="8.00390625" style="6" customWidth="1"/>
    <col min="19" max="19" width="6.75390625" style="6" customWidth="1"/>
    <col min="20" max="20" width="7.375" style="6" customWidth="1"/>
    <col min="21" max="21" width="6.75390625" style="6" customWidth="1"/>
    <col min="22" max="22" width="6.125" style="6" customWidth="1"/>
    <col min="23" max="23" width="6.75390625" style="6" customWidth="1"/>
    <col min="24" max="24" width="6.375" style="6" customWidth="1"/>
    <col min="25" max="25" width="6.75390625" style="6" customWidth="1"/>
    <col min="26" max="26" width="6.50390625" style="6" customWidth="1"/>
    <col min="27" max="28" width="9.625" style="6" customWidth="1"/>
    <col min="29" max="29" width="23.625" style="6" customWidth="1"/>
    <col min="30" max="16384" width="9.625" style="6" customWidth="1"/>
  </cols>
  <sheetData>
    <row r="1" spans="1:26" ht="12.75">
      <c r="A1" s="2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>
        <v>156</v>
      </c>
      <c r="Z1" s="7"/>
    </row>
    <row r="2" spans="1:26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Z2" s="7"/>
    </row>
    <row r="3" spans="1:26" ht="15.75">
      <c r="A3" s="79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3" t="s">
        <v>84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6" ht="15">
      <c r="A5" s="81" t="s">
        <v>121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5" t="s">
        <v>123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spans="1:26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  <c r="O6" s="13"/>
      <c r="P6" s="13"/>
      <c r="Q6" s="13"/>
      <c r="R6" s="13"/>
      <c r="S6" s="13"/>
      <c r="T6" s="13"/>
      <c r="U6" s="14"/>
      <c r="V6" s="14"/>
      <c r="W6" s="14"/>
      <c r="X6" s="14"/>
      <c r="Y6" s="14"/>
      <c r="Z6" s="14"/>
    </row>
    <row r="7" spans="1:26" ht="12.75">
      <c r="A7" s="15"/>
      <c r="B7" s="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>
      <c r="A8" s="15"/>
      <c r="B8" s="1" t="s">
        <v>89</v>
      </c>
      <c r="C8" s="77" t="s">
        <v>87</v>
      </c>
      <c r="D8" s="77"/>
      <c r="E8" s="78"/>
      <c r="F8" s="78"/>
      <c r="G8" s="89" t="s">
        <v>86</v>
      </c>
      <c r="H8" s="78"/>
      <c r="I8" s="78"/>
      <c r="J8" s="78"/>
      <c r="K8" s="78"/>
      <c r="L8" s="78"/>
      <c r="M8" s="78"/>
      <c r="N8" s="16"/>
      <c r="O8" s="87" t="s">
        <v>100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5.75">
      <c r="A9" s="20" t="s">
        <v>3</v>
      </c>
      <c r="B9" s="1" t="s">
        <v>2</v>
      </c>
      <c r="C9" s="21"/>
      <c r="D9" s="21"/>
      <c r="E9" s="22"/>
      <c r="F9" s="22"/>
      <c r="G9" s="21"/>
      <c r="H9" s="22"/>
      <c r="I9" s="22"/>
      <c r="J9" s="22"/>
      <c r="K9" s="22"/>
      <c r="L9" s="22"/>
      <c r="M9" s="23"/>
      <c r="N9" s="24" t="s">
        <v>3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.75">
      <c r="A10" s="20" t="s">
        <v>4</v>
      </c>
      <c r="B10" s="26"/>
      <c r="C10" s="15"/>
      <c r="D10" s="15"/>
      <c r="E10" s="15"/>
      <c r="F10" s="27" t="s">
        <v>90</v>
      </c>
      <c r="G10" s="22"/>
      <c r="H10" s="22"/>
      <c r="I10" s="22"/>
      <c r="J10" s="22"/>
      <c r="K10" s="22"/>
      <c r="L10" s="22"/>
      <c r="M10" s="28" t="s">
        <v>88</v>
      </c>
      <c r="N10" s="24" t="s">
        <v>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>
      <c r="A11" s="15"/>
      <c r="B11" s="29" t="s">
        <v>5</v>
      </c>
      <c r="C11" s="30" t="s">
        <v>5</v>
      </c>
      <c r="D11" s="30"/>
      <c r="E11" s="30" t="s">
        <v>6</v>
      </c>
      <c r="F11" s="30" t="s">
        <v>7</v>
      </c>
      <c r="G11" s="30" t="s">
        <v>5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18" t="s">
        <v>106</v>
      </c>
      <c r="N11" s="16"/>
      <c r="O11" s="31" t="s">
        <v>13</v>
      </c>
      <c r="P11" s="19" t="s">
        <v>14</v>
      </c>
      <c r="Q11" s="31" t="s">
        <v>15</v>
      </c>
      <c r="R11" s="31" t="s">
        <v>16</v>
      </c>
      <c r="S11" s="31" t="s">
        <v>17</v>
      </c>
      <c r="T11" s="31" t="s">
        <v>18</v>
      </c>
      <c r="U11" s="31" t="s">
        <v>19</v>
      </c>
      <c r="V11" s="31" t="s">
        <v>20</v>
      </c>
      <c r="W11" s="31" t="s">
        <v>21</v>
      </c>
      <c r="X11" s="31" t="s">
        <v>22</v>
      </c>
      <c r="Y11" s="31" t="s">
        <v>23</v>
      </c>
      <c r="Z11" s="31" t="s">
        <v>24</v>
      </c>
    </row>
    <row r="12" spans="1:26" ht="12.75">
      <c r="A12" s="15"/>
      <c r="B12" s="27"/>
      <c r="C12" s="27"/>
      <c r="D12" s="27"/>
      <c r="E12" s="27"/>
      <c r="F12" s="27"/>
      <c r="G12" s="27"/>
      <c r="H12" s="27"/>
      <c r="I12" s="30" t="s">
        <v>25</v>
      </c>
      <c r="J12" s="30" t="s">
        <v>105</v>
      </c>
      <c r="K12" s="27"/>
      <c r="L12" s="30" t="s">
        <v>26</v>
      </c>
      <c r="M12" s="18" t="s">
        <v>107</v>
      </c>
      <c r="N12" s="16"/>
      <c r="O12" s="16"/>
      <c r="P12" s="16"/>
      <c r="Q12" s="31" t="s">
        <v>27</v>
      </c>
      <c r="R12" s="31" t="s">
        <v>28</v>
      </c>
      <c r="S12" s="31" t="s">
        <v>29</v>
      </c>
      <c r="T12" s="31" t="s">
        <v>30</v>
      </c>
      <c r="U12" s="16"/>
      <c r="V12" s="31" t="s">
        <v>31</v>
      </c>
      <c r="W12" s="31" t="s">
        <v>108</v>
      </c>
      <c r="X12" s="31" t="s">
        <v>32</v>
      </c>
      <c r="Y12" s="31" t="s">
        <v>33</v>
      </c>
      <c r="Z12" s="16"/>
    </row>
    <row r="13" spans="1:26" ht="12.7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36"/>
      <c r="P13" s="36"/>
      <c r="Q13" s="36"/>
      <c r="R13" s="36"/>
      <c r="S13" s="36"/>
      <c r="T13" s="36"/>
      <c r="U13" s="25"/>
      <c r="V13" s="25"/>
      <c r="W13" s="25"/>
      <c r="X13" s="25"/>
      <c r="Y13" s="25"/>
      <c r="Z13" s="25"/>
    </row>
    <row r="14" spans="1:26" ht="15.75">
      <c r="A14" s="20" t="s">
        <v>34</v>
      </c>
      <c r="B14" s="29" t="s">
        <v>35</v>
      </c>
      <c r="C14" s="30" t="s">
        <v>36</v>
      </c>
      <c r="D14" s="30"/>
      <c r="E14" s="30" t="s">
        <v>37</v>
      </c>
      <c r="F14" s="30" t="s">
        <v>38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18">
        <v>12</v>
      </c>
      <c r="N14" s="24" t="s">
        <v>39</v>
      </c>
      <c r="O14" s="31" t="s">
        <v>40</v>
      </c>
      <c r="P14" s="31" t="s">
        <v>41</v>
      </c>
      <c r="Q14" s="38">
        <v>26</v>
      </c>
      <c r="R14" s="38">
        <v>27</v>
      </c>
      <c r="S14" s="38">
        <v>28</v>
      </c>
      <c r="T14" s="38">
        <v>29</v>
      </c>
      <c r="U14" s="38">
        <v>30</v>
      </c>
      <c r="V14" s="38">
        <v>31</v>
      </c>
      <c r="W14" s="38">
        <v>32</v>
      </c>
      <c r="X14" s="38">
        <v>33</v>
      </c>
      <c r="Y14" s="38">
        <v>34</v>
      </c>
      <c r="Z14" s="38">
        <v>35</v>
      </c>
    </row>
    <row r="15" spans="1:26" ht="12.75">
      <c r="A15" s="9"/>
      <c r="B15" s="10"/>
      <c r="C15" s="10"/>
      <c r="D15" s="10"/>
      <c r="E15" s="10"/>
      <c r="F15" s="10"/>
      <c r="G15" s="39"/>
      <c r="H15" s="10"/>
      <c r="I15" s="10"/>
      <c r="J15" s="10"/>
      <c r="K15" s="10"/>
      <c r="L15" s="10"/>
      <c r="M15" s="11"/>
      <c r="N15" s="12"/>
      <c r="O15" s="13"/>
      <c r="P15" s="13"/>
      <c r="Q15" s="13"/>
      <c r="R15" s="13"/>
      <c r="S15" s="13"/>
      <c r="T15" s="13"/>
      <c r="U15" s="14"/>
      <c r="V15" s="14"/>
      <c r="W15" s="14"/>
      <c r="X15" s="14"/>
      <c r="Y15" s="14"/>
      <c r="Z15" s="14"/>
    </row>
    <row r="16" spans="1:26" ht="15.75">
      <c r="A16" s="2" t="s">
        <v>42</v>
      </c>
      <c r="B16" s="40">
        <v>3746</v>
      </c>
      <c r="C16" s="41">
        <v>563</v>
      </c>
      <c r="D16" s="41"/>
      <c r="E16" s="42">
        <v>559</v>
      </c>
      <c r="F16" s="42">
        <v>4</v>
      </c>
      <c r="G16" s="37">
        <f aca="true" t="shared" si="0" ref="G16:G22">SUM(H16:M16)+SUM(B79:C79)</f>
        <v>690</v>
      </c>
      <c r="H16" s="42">
        <v>189</v>
      </c>
      <c r="I16" s="42">
        <v>22</v>
      </c>
      <c r="J16" s="42">
        <v>13</v>
      </c>
      <c r="K16" s="42">
        <v>8</v>
      </c>
      <c r="L16" s="42">
        <v>276</v>
      </c>
      <c r="M16" s="4">
        <v>8</v>
      </c>
      <c r="N16" s="2" t="s">
        <v>42</v>
      </c>
      <c r="O16" s="17">
        <v>173</v>
      </c>
      <c r="P16" s="17">
        <v>7</v>
      </c>
      <c r="Q16" s="17">
        <v>664</v>
      </c>
      <c r="R16" s="17">
        <v>17</v>
      </c>
      <c r="S16" s="17">
        <v>95</v>
      </c>
      <c r="T16" s="17">
        <v>12</v>
      </c>
      <c r="U16" s="17">
        <v>2</v>
      </c>
      <c r="V16" s="17">
        <v>2</v>
      </c>
      <c r="W16" s="17">
        <f>SUM(W30:W53)</f>
        <v>4</v>
      </c>
      <c r="X16" s="17">
        <v>209</v>
      </c>
      <c r="Y16" s="17">
        <v>10</v>
      </c>
      <c r="Z16" s="17">
        <v>847</v>
      </c>
    </row>
    <row r="17" spans="1:26" ht="15.75">
      <c r="A17" s="2" t="s">
        <v>43</v>
      </c>
      <c r="B17" s="40">
        <v>3352</v>
      </c>
      <c r="C17" s="41">
        <v>575</v>
      </c>
      <c r="D17" s="41"/>
      <c r="E17" s="42">
        <v>571</v>
      </c>
      <c r="F17" s="42">
        <v>4</v>
      </c>
      <c r="G17" s="37">
        <f t="shared" si="0"/>
        <v>612</v>
      </c>
      <c r="H17" s="42">
        <v>184</v>
      </c>
      <c r="I17" s="42">
        <v>24</v>
      </c>
      <c r="J17" s="42">
        <v>11</v>
      </c>
      <c r="K17" s="42">
        <v>8</v>
      </c>
      <c r="L17" s="42">
        <v>226</v>
      </c>
      <c r="M17" s="4">
        <v>8</v>
      </c>
      <c r="N17" s="2" t="s">
        <v>43</v>
      </c>
      <c r="O17" s="17">
        <v>166</v>
      </c>
      <c r="P17" s="17">
        <v>4</v>
      </c>
      <c r="Q17" s="17">
        <v>543</v>
      </c>
      <c r="R17" s="17">
        <v>15</v>
      </c>
      <c r="S17" s="17">
        <v>58</v>
      </c>
      <c r="T17" s="17">
        <v>10</v>
      </c>
      <c r="U17" s="17">
        <v>1</v>
      </c>
      <c r="V17" s="17">
        <v>1</v>
      </c>
      <c r="W17" s="17">
        <v>4</v>
      </c>
      <c r="X17" s="17">
        <v>174</v>
      </c>
      <c r="Y17" s="17">
        <v>7</v>
      </c>
      <c r="Z17" s="17">
        <v>755</v>
      </c>
    </row>
    <row r="18" spans="1:26" ht="15.75">
      <c r="A18" s="2" t="s">
        <v>44</v>
      </c>
      <c r="B18" s="40">
        <v>3283</v>
      </c>
      <c r="C18" s="41">
        <v>567</v>
      </c>
      <c r="D18" s="41"/>
      <c r="E18" s="42">
        <v>562</v>
      </c>
      <c r="F18" s="42">
        <v>5</v>
      </c>
      <c r="G18" s="37">
        <f t="shared" si="0"/>
        <v>622</v>
      </c>
      <c r="H18" s="42">
        <v>182</v>
      </c>
      <c r="I18" s="42">
        <v>23</v>
      </c>
      <c r="J18" s="42">
        <v>11</v>
      </c>
      <c r="K18" s="42">
        <v>8</v>
      </c>
      <c r="L18" s="42">
        <v>236</v>
      </c>
      <c r="M18" s="4">
        <v>8</v>
      </c>
      <c r="N18" s="2" t="s">
        <v>44</v>
      </c>
      <c r="O18" s="17">
        <v>156</v>
      </c>
      <c r="P18" s="17">
        <v>3</v>
      </c>
      <c r="Q18" s="17">
        <v>534</v>
      </c>
      <c r="R18" s="17">
        <v>18</v>
      </c>
      <c r="S18" s="17">
        <v>54</v>
      </c>
      <c r="T18" s="17">
        <v>10</v>
      </c>
      <c r="U18" s="17">
        <v>1</v>
      </c>
      <c r="V18" s="17">
        <v>1</v>
      </c>
      <c r="W18" s="17">
        <v>4</v>
      </c>
      <c r="X18" s="17">
        <v>178</v>
      </c>
      <c r="Y18" s="17">
        <v>6</v>
      </c>
      <c r="Z18" s="17">
        <v>728</v>
      </c>
    </row>
    <row r="19" spans="1:26" ht="15.75">
      <c r="A19" s="2" t="s">
        <v>102</v>
      </c>
      <c r="B19" s="40">
        <v>3210</v>
      </c>
      <c r="C19" s="41">
        <v>611</v>
      </c>
      <c r="D19" s="41"/>
      <c r="E19" s="42">
        <v>606</v>
      </c>
      <c r="F19" s="42">
        <v>5</v>
      </c>
      <c r="G19" s="37">
        <f t="shared" si="0"/>
        <v>572</v>
      </c>
      <c r="H19" s="42">
        <v>177</v>
      </c>
      <c r="I19" s="42">
        <v>21</v>
      </c>
      <c r="J19" s="42">
        <v>10</v>
      </c>
      <c r="K19" s="42">
        <v>8</v>
      </c>
      <c r="L19" s="42">
        <v>214</v>
      </c>
      <c r="M19" s="4">
        <v>8</v>
      </c>
      <c r="N19" s="2" t="s">
        <v>102</v>
      </c>
      <c r="O19" s="17">
        <v>154</v>
      </c>
      <c r="P19" s="17">
        <v>3</v>
      </c>
      <c r="Q19" s="17">
        <v>527</v>
      </c>
      <c r="R19" s="17">
        <v>16</v>
      </c>
      <c r="S19" s="17">
        <v>37</v>
      </c>
      <c r="T19" s="17">
        <v>9</v>
      </c>
      <c r="U19" s="17">
        <v>1</v>
      </c>
      <c r="V19" s="17">
        <v>1</v>
      </c>
      <c r="W19" s="17">
        <v>4</v>
      </c>
      <c r="X19" s="17">
        <v>153</v>
      </c>
      <c r="Y19" s="17">
        <v>8</v>
      </c>
      <c r="Z19" s="17">
        <v>808</v>
      </c>
    </row>
    <row r="20" spans="1:26" ht="15.75">
      <c r="A20" s="2" t="s">
        <v>103</v>
      </c>
      <c r="B20" s="40">
        <f>C20+G20+E83</f>
        <v>3191.3</v>
      </c>
      <c r="C20" s="41">
        <f>E20+F20</f>
        <v>596</v>
      </c>
      <c r="D20" s="41"/>
      <c r="E20" s="42">
        <v>591</v>
      </c>
      <c r="F20" s="42">
        <v>5</v>
      </c>
      <c r="G20" s="37">
        <f t="shared" si="0"/>
        <v>565.3</v>
      </c>
      <c r="H20" s="42">
        <v>182</v>
      </c>
      <c r="I20" s="42">
        <v>22</v>
      </c>
      <c r="J20" s="42">
        <v>8</v>
      </c>
      <c r="K20" s="42">
        <v>6.3</v>
      </c>
      <c r="L20" s="42">
        <v>208</v>
      </c>
      <c r="M20" s="4">
        <v>9</v>
      </c>
      <c r="N20" s="2" t="s">
        <v>103</v>
      </c>
      <c r="O20" s="17">
        <v>137</v>
      </c>
      <c r="P20" s="17">
        <v>6</v>
      </c>
      <c r="Q20" s="17">
        <v>544</v>
      </c>
      <c r="R20" s="17">
        <v>15</v>
      </c>
      <c r="S20" s="17">
        <v>38</v>
      </c>
      <c r="T20" s="17">
        <v>9</v>
      </c>
      <c r="U20" s="17">
        <v>1</v>
      </c>
      <c r="V20" s="17">
        <v>1</v>
      </c>
      <c r="W20" s="17">
        <v>4</v>
      </c>
      <c r="X20" s="17">
        <v>162</v>
      </c>
      <c r="Y20" s="17">
        <v>6</v>
      </c>
      <c r="Z20" s="17">
        <v>740</v>
      </c>
    </row>
    <row r="21" spans="1:26" ht="15.75">
      <c r="A21" s="2" t="s">
        <v>109</v>
      </c>
      <c r="B21" s="40">
        <f>C21+G21+E84</f>
        <v>3193</v>
      </c>
      <c r="C21" s="41">
        <f>E21+F21</f>
        <v>570</v>
      </c>
      <c r="D21" s="41"/>
      <c r="E21" s="42">
        <v>564</v>
      </c>
      <c r="F21" s="42">
        <v>6</v>
      </c>
      <c r="G21" s="37">
        <f t="shared" si="0"/>
        <v>574</v>
      </c>
      <c r="H21" s="42">
        <v>181</v>
      </c>
      <c r="I21" s="42">
        <v>20</v>
      </c>
      <c r="J21" s="42">
        <v>8</v>
      </c>
      <c r="K21" s="42">
        <v>3</v>
      </c>
      <c r="L21" s="42">
        <v>221</v>
      </c>
      <c r="M21" s="4">
        <v>9</v>
      </c>
      <c r="N21" s="2" t="s">
        <v>109</v>
      </c>
      <c r="O21" s="17">
        <v>126</v>
      </c>
      <c r="P21" s="17">
        <v>6</v>
      </c>
      <c r="Q21" s="17">
        <v>568</v>
      </c>
      <c r="R21" s="17">
        <v>16</v>
      </c>
      <c r="S21" s="17">
        <v>33</v>
      </c>
      <c r="T21" s="17">
        <v>11</v>
      </c>
      <c r="U21" s="17">
        <v>1</v>
      </c>
      <c r="V21" s="17">
        <v>1</v>
      </c>
      <c r="W21" s="17">
        <v>4</v>
      </c>
      <c r="X21" s="17">
        <v>181</v>
      </c>
      <c r="Y21" s="17">
        <v>4</v>
      </c>
      <c r="Z21" s="17">
        <v>725</v>
      </c>
    </row>
    <row r="22" spans="1:26" ht="15.75">
      <c r="A22" s="2" t="s">
        <v>110</v>
      </c>
      <c r="B22" s="40">
        <f>C22+G22+E85</f>
        <v>3145</v>
      </c>
      <c r="C22" s="41">
        <v>562</v>
      </c>
      <c r="D22" s="41"/>
      <c r="E22" s="42">
        <v>556</v>
      </c>
      <c r="F22" s="42">
        <v>6</v>
      </c>
      <c r="G22" s="37">
        <f t="shared" si="0"/>
        <v>591</v>
      </c>
      <c r="H22" s="42">
        <v>177</v>
      </c>
      <c r="I22" s="42">
        <v>20</v>
      </c>
      <c r="J22" s="42">
        <v>7</v>
      </c>
      <c r="K22" s="42">
        <v>3</v>
      </c>
      <c r="L22" s="42">
        <v>242</v>
      </c>
      <c r="M22" s="42">
        <v>8</v>
      </c>
      <c r="N22" s="2" t="s">
        <v>110</v>
      </c>
      <c r="O22" s="17">
        <v>117</v>
      </c>
      <c r="P22" s="17">
        <v>5</v>
      </c>
      <c r="Q22" s="17">
        <v>556</v>
      </c>
      <c r="R22" s="17">
        <v>19</v>
      </c>
      <c r="S22" s="17">
        <v>32</v>
      </c>
      <c r="T22" s="7">
        <v>10</v>
      </c>
      <c r="U22" s="7" t="s">
        <v>47</v>
      </c>
      <c r="V22" s="17">
        <v>1</v>
      </c>
      <c r="W22" s="17">
        <v>4</v>
      </c>
      <c r="X22" s="17">
        <v>186</v>
      </c>
      <c r="Y22" s="17">
        <v>3</v>
      </c>
      <c r="Z22" s="17">
        <v>730</v>
      </c>
    </row>
    <row r="23" spans="1:26" ht="15.75">
      <c r="A23" s="2" t="s">
        <v>114</v>
      </c>
      <c r="B23" s="40">
        <v>3132</v>
      </c>
      <c r="C23" s="41">
        <v>562</v>
      </c>
      <c r="D23" s="41"/>
      <c r="E23" s="42">
        <v>554</v>
      </c>
      <c r="F23" s="42">
        <v>8</v>
      </c>
      <c r="G23" s="37">
        <v>612</v>
      </c>
      <c r="H23" s="42">
        <v>188</v>
      </c>
      <c r="I23" s="42">
        <v>20</v>
      </c>
      <c r="J23" s="42">
        <v>6</v>
      </c>
      <c r="K23" s="42">
        <v>2</v>
      </c>
      <c r="L23" s="42">
        <v>266</v>
      </c>
      <c r="M23" s="42">
        <v>6</v>
      </c>
      <c r="N23" s="2" t="s">
        <v>114</v>
      </c>
      <c r="O23" s="17">
        <v>118</v>
      </c>
      <c r="P23" s="17">
        <v>8</v>
      </c>
      <c r="Q23" s="17">
        <v>552</v>
      </c>
      <c r="R23" s="17">
        <v>15</v>
      </c>
      <c r="S23" s="17">
        <v>31</v>
      </c>
      <c r="T23" s="17">
        <v>8</v>
      </c>
      <c r="U23" s="7" t="s">
        <v>47</v>
      </c>
      <c r="V23" s="17">
        <v>2</v>
      </c>
      <c r="W23" s="17">
        <v>4</v>
      </c>
      <c r="X23" s="17">
        <v>168</v>
      </c>
      <c r="Y23" s="17">
        <v>2</v>
      </c>
      <c r="Z23" s="17">
        <v>702</v>
      </c>
    </row>
    <row r="24" spans="1:26" ht="15.75">
      <c r="A24" s="2" t="s">
        <v>119</v>
      </c>
      <c r="B24" s="40">
        <v>3168</v>
      </c>
      <c r="C24" s="41">
        <v>562</v>
      </c>
      <c r="D24" s="41"/>
      <c r="E24" s="42">
        <v>554</v>
      </c>
      <c r="F24" s="42">
        <v>8</v>
      </c>
      <c r="G24" s="37">
        <v>615</v>
      </c>
      <c r="H24" s="42">
        <v>191</v>
      </c>
      <c r="I24" s="42">
        <v>20</v>
      </c>
      <c r="J24" s="42">
        <v>5</v>
      </c>
      <c r="K24" s="42">
        <f aca="true" t="shared" si="1" ref="H24:M25">SUM(K28:K51)</f>
        <v>3</v>
      </c>
      <c r="L24" s="42">
        <v>270</v>
      </c>
      <c r="M24" s="42">
        <f t="shared" si="1"/>
        <v>6</v>
      </c>
      <c r="N24" s="2" t="s">
        <v>120</v>
      </c>
      <c r="O24" s="17">
        <v>120</v>
      </c>
      <c r="P24" s="17">
        <v>8</v>
      </c>
      <c r="Q24" s="43">
        <v>571</v>
      </c>
      <c r="R24" s="43">
        <v>17</v>
      </c>
      <c r="S24" s="43">
        <v>35</v>
      </c>
      <c r="T24" s="43">
        <v>8</v>
      </c>
      <c r="U24" s="44" t="s">
        <v>47</v>
      </c>
      <c r="V24" s="43">
        <f aca="true" t="shared" si="2" ref="V24:Z25">SUM(V28:V51)</f>
        <v>1</v>
      </c>
      <c r="W24" s="43">
        <f>SUM(W28:W51)</f>
        <v>4</v>
      </c>
      <c r="X24" s="43">
        <v>175</v>
      </c>
      <c r="Y24" s="43">
        <v>2</v>
      </c>
      <c r="Z24" s="43">
        <v>712</v>
      </c>
    </row>
    <row r="25" spans="1:26" ht="15.75">
      <c r="A25" s="2" t="s">
        <v>118</v>
      </c>
      <c r="B25" s="40">
        <f>SUM(C25+E88+G25)</f>
        <v>2970</v>
      </c>
      <c r="C25" s="41">
        <f>SUM(C29:C52)</f>
        <v>572</v>
      </c>
      <c r="D25" s="41"/>
      <c r="E25" s="42">
        <f>SUM(E29:E52)</f>
        <v>563</v>
      </c>
      <c r="F25" s="42">
        <f>SUM(F29:F52)</f>
        <v>9</v>
      </c>
      <c r="G25" s="37">
        <f>SUM(H25:M25)+SUM(B88:C88)</f>
        <v>589</v>
      </c>
      <c r="H25" s="42">
        <f t="shared" si="1"/>
        <v>189</v>
      </c>
      <c r="I25" s="42">
        <f t="shared" si="1"/>
        <v>17</v>
      </c>
      <c r="J25" s="42">
        <f t="shared" si="1"/>
        <v>4</v>
      </c>
      <c r="K25" s="42">
        <f t="shared" si="1"/>
        <v>3</v>
      </c>
      <c r="L25" s="42">
        <f t="shared" si="1"/>
        <v>261</v>
      </c>
      <c r="M25" s="42">
        <f t="shared" si="1"/>
        <v>6</v>
      </c>
      <c r="N25" s="2" t="s">
        <v>118</v>
      </c>
      <c r="O25" s="17">
        <f aca="true" t="shared" si="3" ref="O25:T25">SUM(O29:O52)</f>
        <v>110</v>
      </c>
      <c r="P25" s="17">
        <f t="shared" si="3"/>
        <v>10</v>
      </c>
      <c r="Q25" s="43">
        <f t="shared" si="3"/>
        <v>549</v>
      </c>
      <c r="R25" s="43">
        <f t="shared" si="3"/>
        <v>12</v>
      </c>
      <c r="S25" s="43">
        <f t="shared" si="3"/>
        <v>32</v>
      </c>
      <c r="T25" s="43">
        <f t="shared" si="3"/>
        <v>5</v>
      </c>
      <c r="U25" s="44" t="s">
        <v>47</v>
      </c>
      <c r="V25" s="43">
        <f t="shared" si="2"/>
        <v>1</v>
      </c>
      <c r="W25" s="43">
        <f t="shared" si="2"/>
        <v>4</v>
      </c>
      <c r="X25" s="43">
        <f t="shared" si="2"/>
        <v>164</v>
      </c>
      <c r="Y25" s="43">
        <f t="shared" si="2"/>
        <v>3</v>
      </c>
      <c r="Z25" s="43">
        <f t="shared" si="2"/>
        <v>640</v>
      </c>
    </row>
    <row r="26" spans="1:26" ht="15.75">
      <c r="A26" s="2"/>
      <c r="B26" s="40"/>
      <c r="C26" s="41"/>
      <c r="D26" s="41"/>
      <c r="E26" s="42"/>
      <c r="F26" s="42"/>
      <c r="G26" s="37"/>
      <c r="H26" s="42"/>
      <c r="I26" s="42"/>
      <c r="J26" s="42"/>
      <c r="K26" s="42"/>
      <c r="L26" s="42"/>
      <c r="M26" s="42"/>
      <c r="N26" s="2"/>
      <c r="O26" s="17"/>
      <c r="P26" s="17"/>
      <c r="Q26" s="17"/>
      <c r="R26" s="17"/>
      <c r="S26" s="17"/>
      <c r="T26" s="17"/>
      <c r="U26" s="7"/>
      <c r="V26" s="17"/>
      <c r="W26" s="17"/>
      <c r="X26" s="17"/>
      <c r="Y26" s="17"/>
      <c r="Z26" s="17"/>
    </row>
    <row r="27" spans="1:21" ht="15.75">
      <c r="A27" s="20" t="s">
        <v>117</v>
      </c>
      <c r="B27" s="40"/>
      <c r="C27" s="8"/>
      <c r="D27" s="8"/>
      <c r="E27" s="3"/>
      <c r="F27" s="3"/>
      <c r="G27" s="37"/>
      <c r="H27" s="3"/>
      <c r="I27" s="3"/>
      <c r="J27" s="3"/>
      <c r="K27" s="3"/>
      <c r="L27" s="3"/>
      <c r="M27" s="45"/>
      <c r="N27" s="20" t="s">
        <v>118</v>
      </c>
      <c r="U27" s="7"/>
    </row>
    <row r="28" spans="1:21" ht="15.75">
      <c r="A28" s="20" t="s">
        <v>45</v>
      </c>
      <c r="B28" s="40"/>
      <c r="C28" s="8"/>
      <c r="D28" s="8"/>
      <c r="E28" s="3"/>
      <c r="F28" s="3"/>
      <c r="G28" s="37"/>
      <c r="H28" s="3"/>
      <c r="I28" s="3"/>
      <c r="J28" s="3"/>
      <c r="K28" s="3"/>
      <c r="L28" s="3"/>
      <c r="M28" s="45"/>
      <c r="N28" s="20" t="s">
        <v>45</v>
      </c>
      <c r="U28" s="7"/>
    </row>
    <row r="29" spans="1:27" ht="15.75">
      <c r="A29" s="2" t="s">
        <v>46</v>
      </c>
      <c r="B29" s="40">
        <f aca="true" t="shared" si="4" ref="B29:B43">C29+G29+E91</f>
        <v>415</v>
      </c>
      <c r="C29" s="41">
        <f>SUM(E29:F29)</f>
        <v>64</v>
      </c>
      <c r="D29" s="41"/>
      <c r="E29" s="42">
        <v>64</v>
      </c>
      <c r="F29" s="4" t="s">
        <v>47</v>
      </c>
      <c r="G29" s="37">
        <f>SUM(H29:M29)+SUM(B91:C91)</f>
        <v>27</v>
      </c>
      <c r="H29" s="4" t="s">
        <v>47</v>
      </c>
      <c r="I29" s="4" t="s">
        <v>47</v>
      </c>
      <c r="J29" s="4" t="s">
        <v>47</v>
      </c>
      <c r="K29" s="46" t="s">
        <v>47</v>
      </c>
      <c r="L29" s="42">
        <v>5</v>
      </c>
      <c r="M29" s="4" t="s">
        <v>47</v>
      </c>
      <c r="N29" s="5" t="s">
        <v>46</v>
      </c>
      <c r="O29" s="17">
        <v>9</v>
      </c>
      <c r="P29" s="7" t="s">
        <v>47</v>
      </c>
      <c r="Q29" s="43">
        <v>86</v>
      </c>
      <c r="R29" s="44" t="s">
        <v>47</v>
      </c>
      <c r="S29" s="43">
        <v>22</v>
      </c>
      <c r="T29" s="44" t="s">
        <v>47</v>
      </c>
      <c r="U29" s="7" t="s">
        <v>47</v>
      </c>
      <c r="V29" s="44" t="s">
        <v>47</v>
      </c>
      <c r="W29" s="44" t="s">
        <v>47</v>
      </c>
      <c r="X29" s="43">
        <v>37</v>
      </c>
      <c r="Y29" s="43">
        <v>2</v>
      </c>
      <c r="Z29" s="47">
        <f>13+11+2+6+4+2+2+2+31+44+8+2</f>
        <v>127</v>
      </c>
      <c r="AA29" s="48"/>
    </row>
    <row r="30" spans="1:26" ht="15.75">
      <c r="A30" s="2" t="s">
        <v>48</v>
      </c>
      <c r="B30" s="29" t="s">
        <v>47</v>
      </c>
      <c r="C30" s="49" t="s">
        <v>47</v>
      </c>
      <c r="D30" s="49"/>
      <c r="E30" s="4" t="s">
        <v>47</v>
      </c>
      <c r="F30" s="4" t="s">
        <v>47</v>
      </c>
      <c r="G30" s="30" t="s">
        <v>47</v>
      </c>
      <c r="H30" s="4" t="s">
        <v>47</v>
      </c>
      <c r="I30" s="4" t="s">
        <v>47</v>
      </c>
      <c r="J30" s="4" t="s">
        <v>47</v>
      </c>
      <c r="K30" s="4" t="s">
        <v>47</v>
      </c>
      <c r="L30" s="4" t="s">
        <v>47</v>
      </c>
      <c r="M30" s="4" t="s">
        <v>47</v>
      </c>
      <c r="N30" s="5" t="s">
        <v>48</v>
      </c>
      <c r="O30" s="44" t="s">
        <v>47</v>
      </c>
      <c r="P30" s="44" t="s">
        <v>47</v>
      </c>
      <c r="Q30" s="7" t="s">
        <v>47</v>
      </c>
      <c r="R30" s="44" t="s">
        <v>47</v>
      </c>
      <c r="S30" s="44" t="s">
        <v>47</v>
      </c>
      <c r="T30" s="44" t="s">
        <v>47</v>
      </c>
      <c r="U30" s="44" t="s">
        <v>47</v>
      </c>
      <c r="V30" s="7" t="s">
        <v>47</v>
      </c>
      <c r="W30" s="7" t="s">
        <v>47</v>
      </c>
      <c r="X30" s="7" t="s">
        <v>47</v>
      </c>
      <c r="Y30" s="7" t="s">
        <v>47</v>
      </c>
      <c r="Z30" s="47" t="s">
        <v>47</v>
      </c>
    </row>
    <row r="31" spans="1:26" ht="15.75">
      <c r="A31" s="2" t="s">
        <v>49</v>
      </c>
      <c r="B31" s="40">
        <v>9</v>
      </c>
      <c r="C31" s="41">
        <f aca="true" t="shared" si="5" ref="C31:C52">SUM(E31:F31)</f>
        <v>5</v>
      </c>
      <c r="D31" s="41"/>
      <c r="E31" s="42">
        <v>5</v>
      </c>
      <c r="F31" s="4" t="s">
        <v>47</v>
      </c>
      <c r="G31" s="30" t="s">
        <v>47</v>
      </c>
      <c r="H31" s="4" t="s">
        <v>47</v>
      </c>
      <c r="I31" s="4" t="s">
        <v>47</v>
      </c>
      <c r="J31" s="4" t="s">
        <v>47</v>
      </c>
      <c r="K31" s="4" t="s">
        <v>47</v>
      </c>
      <c r="L31" s="4" t="s">
        <v>47</v>
      </c>
      <c r="M31" s="4" t="s">
        <v>47</v>
      </c>
      <c r="N31" s="5" t="s">
        <v>49</v>
      </c>
      <c r="O31" s="7" t="s">
        <v>47</v>
      </c>
      <c r="P31" s="7" t="s">
        <v>47</v>
      </c>
      <c r="Q31" s="43">
        <v>4</v>
      </c>
      <c r="R31" s="44" t="s">
        <v>47</v>
      </c>
      <c r="S31" s="44" t="s">
        <v>47</v>
      </c>
      <c r="T31" s="44" t="s">
        <v>47</v>
      </c>
      <c r="U31" s="7" t="s">
        <v>47</v>
      </c>
      <c r="V31" s="44" t="s">
        <v>47</v>
      </c>
      <c r="W31" s="44" t="s">
        <v>47</v>
      </c>
      <c r="X31" s="44" t="s">
        <v>47</v>
      </c>
      <c r="Y31" s="44" t="s">
        <v>47</v>
      </c>
      <c r="Z31" s="47" t="s">
        <v>47</v>
      </c>
    </row>
    <row r="32" spans="1:26" ht="15.75">
      <c r="A32" s="2" t="s">
        <v>50</v>
      </c>
      <c r="B32" s="40">
        <f t="shared" si="4"/>
        <v>9</v>
      </c>
      <c r="C32" s="49" t="s">
        <v>47</v>
      </c>
      <c r="D32" s="49"/>
      <c r="E32" s="4" t="s">
        <v>47</v>
      </c>
      <c r="F32" s="4" t="s">
        <v>47</v>
      </c>
      <c r="G32" s="50" t="s">
        <v>47</v>
      </c>
      <c r="H32" s="46" t="s">
        <v>47</v>
      </c>
      <c r="I32" s="4" t="s">
        <v>47</v>
      </c>
      <c r="J32" s="46" t="s">
        <v>47</v>
      </c>
      <c r="K32" s="4" t="s">
        <v>47</v>
      </c>
      <c r="L32" s="46" t="s">
        <v>47</v>
      </c>
      <c r="M32" s="4" t="s">
        <v>47</v>
      </c>
      <c r="N32" s="5" t="s">
        <v>50</v>
      </c>
      <c r="O32" s="51" t="s">
        <v>47</v>
      </c>
      <c r="P32" s="51" t="s">
        <v>47</v>
      </c>
      <c r="Q32" s="43">
        <v>5</v>
      </c>
      <c r="R32" s="44" t="s">
        <v>47</v>
      </c>
      <c r="S32" s="44" t="s">
        <v>115</v>
      </c>
      <c r="T32" s="44" t="s">
        <v>47</v>
      </c>
      <c r="U32" s="7" t="s">
        <v>47</v>
      </c>
      <c r="V32" s="44" t="s">
        <v>47</v>
      </c>
      <c r="W32" s="44" t="s">
        <v>47</v>
      </c>
      <c r="X32" s="43">
        <v>1</v>
      </c>
      <c r="Y32" s="44" t="s">
        <v>47</v>
      </c>
      <c r="Z32" s="47">
        <f>1+2</f>
        <v>3</v>
      </c>
    </row>
    <row r="33" spans="1:26" ht="15.75">
      <c r="A33" s="2" t="s">
        <v>111</v>
      </c>
      <c r="B33" s="40">
        <f t="shared" si="4"/>
        <v>141</v>
      </c>
      <c r="C33" s="41">
        <f t="shared" si="5"/>
        <v>56</v>
      </c>
      <c r="D33" s="41"/>
      <c r="E33" s="4">
        <v>56</v>
      </c>
      <c r="F33" s="4" t="s">
        <v>47</v>
      </c>
      <c r="G33" s="37">
        <f aca="true" t="shared" si="6" ref="G33:G49">SUM(H33:M33)+SUM(B95:C95)</f>
        <v>24</v>
      </c>
      <c r="H33" s="42">
        <v>10</v>
      </c>
      <c r="I33" s="4" t="s">
        <v>47</v>
      </c>
      <c r="J33" s="4" t="s">
        <v>47</v>
      </c>
      <c r="K33" s="4" t="s">
        <v>47</v>
      </c>
      <c r="L33" s="42">
        <v>12</v>
      </c>
      <c r="M33" s="4" t="s">
        <v>47</v>
      </c>
      <c r="N33" s="5" t="s">
        <v>111</v>
      </c>
      <c r="O33" s="7">
        <v>3</v>
      </c>
      <c r="P33" s="7" t="s">
        <v>47</v>
      </c>
      <c r="Q33" s="44">
        <v>36</v>
      </c>
      <c r="R33" s="44" t="s">
        <v>47</v>
      </c>
      <c r="S33" s="44" t="s">
        <v>47</v>
      </c>
      <c r="T33" s="44" t="s">
        <v>47</v>
      </c>
      <c r="U33" s="7" t="s">
        <v>47</v>
      </c>
      <c r="V33" s="44" t="s">
        <v>47</v>
      </c>
      <c r="W33" s="44" t="s">
        <v>47</v>
      </c>
      <c r="X33" s="44">
        <v>1</v>
      </c>
      <c r="Y33" s="44" t="s">
        <v>47</v>
      </c>
      <c r="Z33" s="47">
        <f>3</f>
        <v>3</v>
      </c>
    </row>
    <row r="34" spans="1:26" ht="15.75">
      <c r="A34" s="2" t="s">
        <v>51</v>
      </c>
      <c r="B34" s="40">
        <f t="shared" si="4"/>
        <v>69</v>
      </c>
      <c r="C34" s="49" t="s">
        <v>47</v>
      </c>
      <c r="D34" s="49"/>
      <c r="E34" s="4" t="s">
        <v>47</v>
      </c>
      <c r="F34" s="4" t="s">
        <v>47</v>
      </c>
      <c r="G34" s="37">
        <f t="shared" si="6"/>
        <v>69</v>
      </c>
      <c r="H34" s="42">
        <v>2</v>
      </c>
      <c r="I34" s="4" t="s">
        <v>47</v>
      </c>
      <c r="J34" s="4" t="s">
        <v>47</v>
      </c>
      <c r="K34" s="4" t="s">
        <v>47</v>
      </c>
      <c r="L34" s="42">
        <v>63</v>
      </c>
      <c r="M34" s="4" t="s">
        <v>47</v>
      </c>
      <c r="N34" s="5" t="s">
        <v>51</v>
      </c>
      <c r="O34" s="7" t="s">
        <v>47</v>
      </c>
      <c r="P34" s="7" t="s">
        <v>47</v>
      </c>
      <c r="Q34" s="44" t="s">
        <v>47</v>
      </c>
      <c r="R34" s="44" t="s">
        <v>115</v>
      </c>
      <c r="S34" s="44" t="s">
        <v>47</v>
      </c>
      <c r="T34" s="44" t="s">
        <v>47</v>
      </c>
      <c r="U34" s="7" t="s">
        <v>47</v>
      </c>
      <c r="V34" s="44" t="s">
        <v>47</v>
      </c>
      <c r="W34" s="44" t="s">
        <v>47</v>
      </c>
      <c r="X34" s="44" t="s">
        <v>47</v>
      </c>
      <c r="Y34" s="44" t="s">
        <v>47</v>
      </c>
      <c r="Z34" s="47" t="s">
        <v>47</v>
      </c>
    </row>
    <row r="35" spans="1:26" ht="15.75">
      <c r="A35" s="2" t="s">
        <v>52</v>
      </c>
      <c r="B35" s="40">
        <f t="shared" si="4"/>
        <v>403</v>
      </c>
      <c r="C35" s="41">
        <f t="shared" si="5"/>
        <v>4</v>
      </c>
      <c r="D35" s="41"/>
      <c r="E35" s="4" t="s">
        <v>47</v>
      </c>
      <c r="F35" s="42">
        <v>4</v>
      </c>
      <c r="G35" s="37">
        <f t="shared" si="6"/>
        <v>87</v>
      </c>
      <c r="H35" s="42">
        <v>87</v>
      </c>
      <c r="I35" s="4" t="s">
        <v>47</v>
      </c>
      <c r="J35" s="4" t="s">
        <v>47</v>
      </c>
      <c r="K35" s="4" t="s">
        <v>47</v>
      </c>
      <c r="L35" s="4" t="s">
        <v>47</v>
      </c>
      <c r="M35" s="4" t="s">
        <v>47</v>
      </c>
      <c r="N35" s="5" t="s">
        <v>52</v>
      </c>
      <c r="O35" s="17">
        <v>30</v>
      </c>
      <c r="P35" s="7" t="s">
        <v>47</v>
      </c>
      <c r="Q35" s="43">
        <v>88</v>
      </c>
      <c r="R35" s="44" t="s">
        <v>47</v>
      </c>
      <c r="S35" s="44" t="s">
        <v>47</v>
      </c>
      <c r="T35" s="44" t="s">
        <v>47</v>
      </c>
      <c r="U35" s="7" t="s">
        <v>47</v>
      </c>
      <c r="V35" s="44" t="s">
        <v>47</v>
      </c>
      <c r="W35" s="44" t="s">
        <v>47</v>
      </c>
      <c r="X35" s="43">
        <v>2</v>
      </c>
      <c r="Y35" s="52" t="s">
        <v>47</v>
      </c>
      <c r="Z35" s="47">
        <f>1+2+117+4+1+2+2+1+8+17</f>
        <v>155</v>
      </c>
    </row>
    <row r="36" spans="1:26" ht="15.75">
      <c r="A36" s="2" t="s">
        <v>53</v>
      </c>
      <c r="B36" s="40">
        <f t="shared" si="4"/>
        <v>1</v>
      </c>
      <c r="C36" s="49" t="s">
        <v>47</v>
      </c>
      <c r="D36" s="49"/>
      <c r="E36" s="4" t="s">
        <v>47</v>
      </c>
      <c r="F36" s="4" t="s">
        <v>47</v>
      </c>
      <c r="G36" s="4" t="s">
        <v>47</v>
      </c>
      <c r="H36" s="4" t="s">
        <v>47</v>
      </c>
      <c r="I36" s="4" t="s">
        <v>47</v>
      </c>
      <c r="J36" s="4" t="s">
        <v>47</v>
      </c>
      <c r="K36" s="4" t="s">
        <v>47</v>
      </c>
      <c r="L36" s="46" t="s">
        <v>47</v>
      </c>
      <c r="M36" s="4" t="s">
        <v>47</v>
      </c>
      <c r="N36" s="5" t="s">
        <v>53</v>
      </c>
      <c r="O36" s="7" t="s">
        <v>115</v>
      </c>
      <c r="P36" s="7" t="s">
        <v>47</v>
      </c>
      <c r="Q36" s="7" t="s">
        <v>47</v>
      </c>
      <c r="R36" s="44" t="s">
        <v>47</v>
      </c>
      <c r="S36" s="44" t="s">
        <v>47</v>
      </c>
      <c r="T36" s="44" t="s">
        <v>47</v>
      </c>
      <c r="U36" s="7" t="s">
        <v>47</v>
      </c>
      <c r="V36" s="44" t="s">
        <v>47</v>
      </c>
      <c r="W36" s="44" t="s">
        <v>47</v>
      </c>
      <c r="X36" s="44" t="s">
        <v>47</v>
      </c>
      <c r="Y36" s="44" t="s">
        <v>47</v>
      </c>
      <c r="Z36" s="47">
        <v>1</v>
      </c>
    </row>
    <row r="37" spans="1:26" ht="15.75">
      <c r="A37" s="2" t="s">
        <v>54</v>
      </c>
      <c r="B37" s="40">
        <f t="shared" si="4"/>
        <v>28</v>
      </c>
      <c r="C37" s="49" t="s">
        <v>47</v>
      </c>
      <c r="D37" s="49"/>
      <c r="E37" s="4" t="s">
        <v>47</v>
      </c>
      <c r="F37" s="4" t="s">
        <v>47</v>
      </c>
      <c r="G37" s="4" t="s">
        <v>47</v>
      </c>
      <c r="H37" s="4" t="s">
        <v>47</v>
      </c>
      <c r="I37" s="4" t="s">
        <v>47</v>
      </c>
      <c r="J37" s="4" t="s">
        <v>47</v>
      </c>
      <c r="K37" s="4" t="s">
        <v>47</v>
      </c>
      <c r="L37" s="4" t="s">
        <v>47</v>
      </c>
      <c r="M37" s="4" t="s">
        <v>47</v>
      </c>
      <c r="N37" s="5" t="s">
        <v>54</v>
      </c>
      <c r="O37" s="7" t="s">
        <v>47</v>
      </c>
      <c r="P37" s="7" t="s">
        <v>47</v>
      </c>
      <c r="Q37" s="43">
        <v>26</v>
      </c>
      <c r="R37" s="44" t="s">
        <v>47</v>
      </c>
      <c r="S37" s="44" t="s">
        <v>47</v>
      </c>
      <c r="T37" s="44" t="s">
        <v>47</v>
      </c>
      <c r="U37" s="7" t="s">
        <v>47</v>
      </c>
      <c r="V37" s="44">
        <v>1</v>
      </c>
      <c r="W37" s="44" t="s">
        <v>47</v>
      </c>
      <c r="X37" s="44" t="s">
        <v>47</v>
      </c>
      <c r="Y37" s="44" t="s">
        <v>47</v>
      </c>
      <c r="Z37" s="47" t="s">
        <v>47</v>
      </c>
    </row>
    <row r="38" spans="1:26" ht="15.75">
      <c r="A38" s="2" t="s">
        <v>55</v>
      </c>
      <c r="B38" s="40">
        <f t="shared" si="4"/>
        <v>8</v>
      </c>
      <c r="C38" s="41">
        <f t="shared" si="5"/>
        <v>4</v>
      </c>
      <c r="D38" s="41"/>
      <c r="E38" s="42">
        <v>4</v>
      </c>
      <c r="F38" s="4" t="s">
        <v>47</v>
      </c>
      <c r="G38" s="4" t="s">
        <v>47</v>
      </c>
      <c r="H38" s="4" t="s">
        <v>47</v>
      </c>
      <c r="I38" s="4" t="s">
        <v>47</v>
      </c>
      <c r="J38" s="4" t="s">
        <v>47</v>
      </c>
      <c r="K38" s="4" t="s">
        <v>47</v>
      </c>
      <c r="L38" s="4" t="s">
        <v>47</v>
      </c>
      <c r="M38" s="4" t="s">
        <v>47</v>
      </c>
      <c r="N38" s="5" t="s">
        <v>55</v>
      </c>
      <c r="O38" s="7" t="s">
        <v>47</v>
      </c>
      <c r="P38" s="7" t="s">
        <v>47</v>
      </c>
      <c r="Q38" s="43">
        <v>3</v>
      </c>
      <c r="R38" s="44" t="s">
        <v>47</v>
      </c>
      <c r="S38" s="44" t="s">
        <v>47</v>
      </c>
      <c r="T38" s="44" t="s">
        <v>47</v>
      </c>
      <c r="U38" s="7" t="s">
        <v>47</v>
      </c>
      <c r="V38" s="44" t="s">
        <v>47</v>
      </c>
      <c r="W38" s="44" t="s">
        <v>47</v>
      </c>
      <c r="X38" s="44" t="s">
        <v>47</v>
      </c>
      <c r="Y38" s="44" t="s">
        <v>47</v>
      </c>
      <c r="Z38" s="47" t="s">
        <v>47</v>
      </c>
    </row>
    <row r="39" spans="1:26" ht="15.75">
      <c r="A39" s="2" t="s">
        <v>104</v>
      </c>
      <c r="B39" s="40">
        <f t="shared" si="4"/>
        <v>301</v>
      </c>
      <c r="C39" s="41">
        <f t="shared" si="5"/>
        <v>173</v>
      </c>
      <c r="D39" s="41"/>
      <c r="E39" s="42">
        <v>173</v>
      </c>
      <c r="F39" s="4" t="s">
        <v>47</v>
      </c>
      <c r="G39" s="37">
        <f t="shared" si="6"/>
        <v>49</v>
      </c>
      <c r="H39" s="4">
        <v>32</v>
      </c>
      <c r="I39" s="4" t="s">
        <v>47</v>
      </c>
      <c r="J39" s="4" t="s">
        <v>47</v>
      </c>
      <c r="K39" s="4">
        <v>1</v>
      </c>
      <c r="L39" s="4">
        <v>15</v>
      </c>
      <c r="M39" s="4" t="s">
        <v>47</v>
      </c>
      <c r="N39" s="5" t="s">
        <v>113</v>
      </c>
      <c r="O39" s="7">
        <v>14</v>
      </c>
      <c r="P39" s="7">
        <v>2</v>
      </c>
      <c r="Q39" s="44">
        <v>20</v>
      </c>
      <c r="R39" s="44" t="s">
        <v>47</v>
      </c>
      <c r="S39" s="44">
        <v>4</v>
      </c>
      <c r="T39" s="44" t="s">
        <v>47</v>
      </c>
      <c r="U39" s="7" t="s">
        <v>47</v>
      </c>
      <c r="V39" s="44" t="s">
        <v>47</v>
      </c>
      <c r="W39" s="44" t="s">
        <v>47</v>
      </c>
      <c r="X39" s="52" t="s">
        <v>47</v>
      </c>
      <c r="Y39" s="44" t="s">
        <v>47</v>
      </c>
      <c r="Z39" s="47">
        <f>9+1+1+4+7+1+2</f>
        <v>25</v>
      </c>
    </row>
    <row r="40" spans="1:26" ht="15.75">
      <c r="A40" s="2" t="s">
        <v>56</v>
      </c>
      <c r="B40" s="40">
        <f t="shared" si="4"/>
        <v>230</v>
      </c>
      <c r="C40" s="49" t="s">
        <v>47</v>
      </c>
      <c r="D40" s="49"/>
      <c r="E40" s="4" t="s">
        <v>47</v>
      </c>
      <c r="F40" s="4" t="s">
        <v>47</v>
      </c>
      <c r="G40" s="37">
        <f t="shared" si="6"/>
        <v>94</v>
      </c>
      <c r="H40" s="42">
        <v>5</v>
      </c>
      <c r="I40" s="42">
        <v>2</v>
      </c>
      <c r="J40" s="4" t="s">
        <v>47</v>
      </c>
      <c r="K40" s="42">
        <v>2</v>
      </c>
      <c r="L40" s="42">
        <v>72</v>
      </c>
      <c r="M40" s="4" t="s">
        <v>47</v>
      </c>
      <c r="N40" s="5" t="s">
        <v>56</v>
      </c>
      <c r="O40" s="17">
        <v>4</v>
      </c>
      <c r="P40" s="51">
        <v>3</v>
      </c>
      <c r="Q40" s="43">
        <v>57</v>
      </c>
      <c r="R40" s="43">
        <v>3</v>
      </c>
      <c r="S40" s="44" t="s">
        <v>47</v>
      </c>
      <c r="T40" s="44" t="s">
        <v>47</v>
      </c>
      <c r="U40" s="7" t="s">
        <v>47</v>
      </c>
      <c r="V40" s="44" t="s">
        <v>47</v>
      </c>
      <c r="W40" s="44" t="s">
        <v>47</v>
      </c>
      <c r="X40" s="52">
        <v>1</v>
      </c>
      <c r="Y40" s="52" t="s">
        <v>47</v>
      </c>
      <c r="Z40" s="47">
        <f>1+5+3+8+1+4+32</f>
        <v>54</v>
      </c>
    </row>
    <row r="41" spans="1:26" ht="15.75">
      <c r="A41" s="2" t="s">
        <v>57</v>
      </c>
      <c r="B41" s="40">
        <f t="shared" si="4"/>
        <v>35</v>
      </c>
      <c r="C41" s="49" t="s">
        <v>47</v>
      </c>
      <c r="D41" s="49"/>
      <c r="E41" s="4" t="s">
        <v>47</v>
      </c>
      <c r="F41" s="4" t="s">
        <v>47</v>
      </c>
      <c r="G41" s="37">
        <f t="shared" si="6"/>
        <v>2</v>
      </c>
      <c r="H41" s="42">
        <v>2</v>
      </c>
      <c r="I41" s="4" t="s">
        <v>47</v>
      </c>
      <c r="J41" s="4" t="s">
        <v>47</v>
      </c>
      <c r="K41" s="4" t="s">
        <v>47</v>
      </c>
      <c r="L41" s="4" t="s">
        <v>47</v>
      </c>
      <c r="M41" s="4" t="s">
        <v>47</v>
      </c>
      <c r="N41" s="5" t="s">
        <v>57</v>
      </c>
      <c r="O41" s="17">
        <v>20</v>
      </c>
      <c r="P41" s="7" t="s">
        <v>47</v>
      </c>
      <c r="Q41" s="43">
        <v>1</v>
      </c>
      <c r="R41" s="44" t="s">
        <v>47</v>
      </c>
      <c r="S41" s="44" t="s">
        <v>47</v>
      </c>
      <c r="T41" s="44" t="s">
        <v>47</v>
      </c>
      <c r="U41" s="7" t="s">
        <v>47</v>
      </c>
      <c r="V41" s="44" t="s">
        <v>47</v>
      </c>
      <c r="W41" s="43">
        <v>1</v>
      </c>
      <c r="X41" s="44" t="s">
        <v>47</v>
      </c>
      <c r="Y41" s="44" t="s">
        <v>47</v>
      </c>
      <c r="Z41" s="47">
        <f>2+2+7</f>
        <v>11</v>
      </c>
    </row>
    <row r="42" spans="1:26" ht="15.75">
      <c r="A42" s="2" t="s">
        <v>58</v>
      </c>
      <c r="B42" s="40">
        <f t="shared" si="4"/>
        <v>332</v>
      </c>
      <c r="C42" s="41">
        <f t="shared" si="5"/>
        <v>76</v>
      </c>
      <c r="D42" s="41"/>
      <c r="E42" s="42">
        <v>76</v>
      </c>
      <c r="F42" s="4" t="s">
        <v>47</v>
      </c>
      <c r="G42" s="37">
        <f t="shared" si="6"/>
        <v>60</v>
      </c>
      <c r="H42" s="42">
        <v>33</v>
      </c>
      <c r="I42" s="4" t="s">
        <v>47</v>
      </c>
      <c r="J42" s="42">
        <v>1</v>
      </c>
      <c r="K42" s="4" t="s">
        <v>47</v>
      </c>
      <c r="L42" s="42">
        <v>5</v>
      </c>
      <c r="M42" s="4" t="s">
        <v>47</v>
      </c>
      <c r="N42" s="5" t="s">
        <v>58</v>
      </c>
      <c r="O42" s="17">
        <v>6</v>
      </c>
      <c r="P42" s="7" t="s">
        <v>47</v>
      </c>
      <c r="Q42" s="43">
        <v>85</v>
      </c>
      <c r="R42" s="44" t="s">
        <v>47</v>
      </c>
      <c r="S42" s="44" t="s">
        <v>47</v>
      </c>
      <c r="T42" s="44">
        <v>3</v>
      </c>
      <c r="U42" s="7" t="s">
        <v>47</v>
      </c>
      <c r="V42" s="44" t="s">
        <v>47</v>
      </c>
      <c r="W42" s="44" t="s">
        <v>47</v>
      </c>
      <c r="X42" s="52">
        <v>1</v>
      </c>
      <c r="Y42" s="44" t="s">
        <v>47</v>
      </c>
      <c r="Z42" s="47">
        <f>3+6+12+21+2+1+3</f>
        <v>48</v>
      </c>
    </row>
    <row r="43" spans="1:26" ht="15.75">
      <c r="A43" s="2" t="s">
        <v>59</v>
      </c>
      <c r="B43" s="40">
        <f t="shared" si="4"/>
        <v>145</v>
      </c>
      <c r="C43" s="41">
        <f t="shared" si="5"/>
        <v>52</v>
      </c>
      <c r="D43" s="41"/>
      <c r="E43" s="42">
        <v>52</v>
      </c>
      <c r="F43" s="4" t="s">
        <v>47</v>
      </c>
      <c r="G43" s="37">
        <f t="shared" si="6"/>
        <v>30</v>
      </c>
      <c r="H43" s="42">
        <v>10</v>
      </c>
      <c r="I43" s="42" t="s">
        <v>115</v>
      </c>
      <c r="J43" s="4" t="s">
        <v>47</v>
      </c>
      <c r="K43" s="4" t="s">
        <v>47</v>
      </c>
      <c r="L43" s="42">
        <v>7</v>
      </c>
      <c r="M43" s="4" t="s">
        <v>47</v>
      </c>
      <c r="N43" s="5" t="s">
        <v>59</v>
      </c>
      <c r="O43" s="17">
        <v>1</v>
      </c>
      <c r="P43" s="7">
        <v>5</v>
      </c>
      <c r="Q43" s="43">
        <v>23</v>
      </c>
      <c r="R43" s="44" t="s">
        <v>47</v>
      </c>
      <c r="S43" s="44" t="s">
        <v>47</v>
      </c>
      <c r="T43" s="44" t="s">
        <v>47</v>
      </c>
      <c r="U43" s="7" t="s">
        <v>47</v>
      </c>
      <c r="V43" s="44" t="s">
        <v>47</v>
      </c>
      <c r="W43" s="43">
        <v>2</v>
      </c>
      <c r="X43" s="44" t="s">
        <v>47</v>
      </c>
      <c r="Y43" s="44" t="s">
        <v>47</v>
      </c>
      <c r="Z43" s="47">
        <f>1+3+16+2+1</f>
        <v>23</v>
      </c>
    </row>
    <row r="44" spans="1:26" ht="15.75">
      <c r="A44" s="2" t="s">
        <v>60</v>
      </c>
      <c r="B44" s="29" t="s">
        <v>47</v>
      </c>
      <c r="C44" s="49" t="s">
        <v>47</v>
      </c>
      <c r="D44" s="49"/>
      <c r="E44" s="4" t="s">
        <v>47</v>
      </c>
      <c r="F44" s="4" t="s">
        <v>47</v>
      </c>
      <c r="G44" s="4" t="s">
        <v>47</v>
      </c>
      <c r="H44" s="4" t="s">
        <v>47</v>
      </c>
      <c r="I44" s="4" t="s">
        <v>47</v>
      </c>
      <c r="J44" s="4" t="s">
        <v>47</v>
      </c>
      <c r="K44" s="4" t="s">
        <v>47</v>
      </c>
      <c r="L44" s="4" t="s">
        <v>47</v>
      </c>
      <c r="M44" s="4" t="s">
        <v>47</v>
      </c>
      <c r="N44" s="5" t="s">
        <v>60</v>
      </c>
      <c r="O44" s="7" t="s">
        <v>47</v>
      </c>
      <c r="P44" s="7" t="s">
        <v>47</v>
      </c>
      <c r="Q44" s="44" t="s">
        <v>47</v>
      </c>
      <c r="R44" s="44" t="s">
        <v>47</v>
      </c>
      <c r="S44" s="44" t="s">
        <v>47</v>
      </c>
      <c r="T44" s="44" t="s">
        <v>47</v>
      </c>
      <c r="U44" s="7" t="s">
        <v>47</v>
      </c>
      <c r="V44" s="44" t="s">
        <v>47</v>
      </c>
      <c r="W44" s="44" t="s">
        <v>47</v>
      </c>
      <c r="X44" s="44" t="s">
        <v>47</v>
      </c>
      <c r="Y44" s="44" t="s">
        <v>47</v>
      </c>
      <c r="Z44" s="47" t="s">
        <v>47</v>
      </c>
    </row>
    <row r="45" spans="1:26" ht="15.75">
      <c r="A45" s="2" t="s">
        <v>61</v>
      </c>
      <c r="B45" s="40">
        <f aca="true" t="shared" si="7" ref="B45:B52">C45+G45+E107</f>
        <v>6</v>
      </c>
      <c r="C45" s="41">
        <f t="shared" si="5"/>
        <v>1</v>
      </c>
      <c r="D45" s="41"/>
      <c r="E45" s="4">
        <v>1</v>
      </c>
      <c r="F45" s="4" t="s">
        <v>47</v>
      </c>
      <c r="G45" s="4" t="s">
        <v>47</v>
      </c>
      <c r="H45" s="4" t="s">
        <v>47</v>
      </c>
      <c r="I45" s="4" t="s">
        <v>47</v>
      </c>
      <c r="J45" s="4" t="s">
        <v>47</v>
      </c>
      <c r="K45" s="4" t="s">
        <v>47</v>
      </c>
      <c r="L45" s="4" t="s">
        <v>47</v>
      </c>
      <c r="M45" s="4" t="s">
        <v>47</v>
      </c>
      <c r="N45" s="5" t="s">
        <v>61</v>
      </c>
      <c r="O45" s="7" t="s">
        <v>47</v>
      </c>
      <c r="P45" s="7" t="s">
        <v>47</v>
      </c>
      <c r="Q45" s="43">
        <v>5</v>
      </c>
      <c r="R45" s="44" t="s">
        <v>47</v>
      </c>
      <c r="S45" s="44" t="s">
        <v>47</v>
      </c>
      <c r="T45" s="44" t="s">
        <v>47</v>
      </c>
      <c r="U45" s="7" t="s">
        <v>47</v>
      </c>
      <c r="V45" s="44" t="s">
        <v>47</v>
      </c>
      <c r="W45" s="44" t="s">
        <v>47</v>
      </c>
      <c r="X45" s="44" t="s">
        <v>47</v>
      </c>
      <c r="Y45" s="44" t="s">
        <v>47</v>
      </c>
      <c r="Z45" s="47" t="s">
        <v>47</v>
      </c>
    </row>
    <row r="46" spans="1:26" ht="15.75">
      <c r="A46" s="2" t="s">
        <v>62</v>
      </c>
      <c r="B46" s="40">
        <f t="shared" si="7"/>
        <v>224</v>
      </c>
      <c r="C46" s="41">
        <f t="shared" si="5"/>
        <v>25</v>
      </c>
      <c r="D46" s="41"/>
      <c r="E46" s="42">
        <v>25</v>
      </c>
      <c r="F46" s="4" t="s">
        <v>47</v>
      </c>
      <c r="G46" s="37">
        <f t="shared" si="6"/>
        <v>132</v>
      </c>
      <c r="H46" s="42">
        <v>3</v>
      </c>
      <c r="I46" s="42">
        <v>15</v>
      </c>
      <c r="J46" s="4" t="s">
        <v>47</v>
      </c>
      <c r="K46" s="4" t="s">
        <v>47</v>
      </c>
      <c r="L46" s="42">
        <v>81</v>
      </c>
      <c r="M46" s="4" t="s">
        <v>47</v>
      </c>
      <c r="N46" s="5" t="s">
        <v>62</v>
      </c>
      <c r="O46" s="17">
        <v>4</v>
      </c>
      <c r="P46" s="7" t="s">
        <v>47</v>
      </c>
      <c r="Q46" s="43">
        <v>15</v>
      </c>
      <c r="R46" s="44" t="s">
        <v>47</v>
      </c>
      <c r="S46" s="44" t="s">
        <v>47</v>
      </c>
      <c r="T46" s="44" t="s">
        <v>47</v>
      </c>
      <c r="U46" s="7" t="s">
        <v>47</v>
      </c>
      <c r="V46" s="44" t="s">
        <v>47</v>
      </c>
      <c r="W46" s="43">
        <v>1</v>
      </c>
      <c r="X46" s="43">
        <v>3</v>
      </c>
      <c r="Y46" s="44" t="s">
        <v>47</v>
      </c>
      <c r="Z46" s="47">
        <f>19+3+9+1</f>
        <v>32</v>
      </c>
    </row>
    <row r="47" spans="1:26" ht="15.75">
      <c r="A47" s="2" t="s">
        <v>63</v>
      </c>
      <c r="B47" s="40">
        <f t="shared" si="7"/>
        <v>271</v>
      </c>
      <c r="C47" s="41">
        <f t="shared" si="5"/>
        <v>3</v>
      </c>
      <c r="D47" s="41"/>
      <c r="E47" s="4" t="s">
        <v>47</v>
      </c>
      <c r="F47" s="4">
        <v>3</v>
      </c>
      <c r="G47" s="37">
        <f t="shared" si="6"/>
        <v>9</v>
      </c>
      <c r="H47" s="4" t="s">
        <v>47</v>
      </c>
      <c r="I47" s="4" t="s">
        <v>47</v>
      </c>
      <c r="J47" s="42">
        <v>2</v>
      </c>
      <c r="K47" s="4" t="s">
        <v>47</v>
      </c>
      <c r="L47" s="42">
        <v>1</v>
      </c>
      <c r="M47" s="4">
        <v>6</v>
      </c>
      <c r="N47" s="5" t="s">
        <v>63</v>
      </c>
      <c r="O47" s="17">
        <v>14</v>
      </c>
      <c r="P47" s="7" t="s">
        <v>47</v>
      </c>
      <c r="Q47" s="43">
        <v>20</v>
      </c>
      <c r="R47" s="43" t="s">
        <v>115</v>
      </c>
      <c r="S47" s="43">
        <v>6</v>
      </c>
      <c r="T47" s="44">
        <v>2</v>
      </c>
      <c r="U47" s="7" t="s">
        <v>47</v>
      </c>
      <c r="V47" s="44" t="s">
        <v>47</v>
      </c>
      <c r="W47" s="44" t="s">
        <v>47</v>
      </c>
      <c r="X47" s="43">
        <v>89</v>
      </c>
      <c r="Y47" s="44" t="s">
        <v>47</v>
      </c>
      <c r="Z47" s="47">
        <f>17+4+4+4+8+14+1+9+2</f>
        <v>63</v>
      </c>
    </row>
    <row r="48" spans="1:26" ht="15.75">
      <c r="A48" s="2" t="s">
        <v>64</v>
      </c>
      <c r="B48" s="40">
        <f t="shared" si="7"/>
        <v>1</v>
      </c>
      <c r="C48" s="49" t="s">
        <v>47</v>
      </c>
      <c r="D48" s="49"/>
      <c r="E48" s="4" t="s">
        <v>47</v>
      </c>
      <c r="F48" s="4" t="s">
        <v>47</v>
      </c>
      <c r="G48" s="37">
        <f t="shared" si="6"/>
        <v>1</v>
      </c>
      <c r="H48" s="4" t="s">
        <v>47</v>
      </c>
      <c r="I48" s="4" t="s">
        <v>47</v>
      </c>
      <c r="J48" s="42">
        <v>1</v>
      </c>
      <c r="K48" s="4" t="s">
        <v>1</v>
      </c>
      <c r="L48" s="4" t="s">
        <v>47</v>
      </c>
      <c r="M48" s="4" t="s">
        <v>47</v>
      </c>
      <c r="N48" s="5" t="s">
        <v>64</v>
      </c>
      <c r="O48" s="7" t="s">
        <v>47</v>
      </c>
      <c r="P48" s="7" t="s">
        <v>47</v>
      </c>
      <c r="Q48" s="44" t="s">
        <v>47</v>
      </c>
      <c r="R48" s="44" t="s">
        <v>47</v>
      </c>
      <c r="S48" s="44" t="s">
        <v>47</v>
      </c>
      <c r="T48" s="44" t="s">
        <v>47</v>
      </c>
      <c r="U48" s="7" t="s">
        <v>47</v>
      </c>
      <c r="V48" s="44" t="s">
        <v>47</v>
      </c>
      <c r="W48" s="44" t="s">
        <v>47</v>
      </c>
      <c r="X48" s="44" t="s">
        <v>47</v>
      </c>
      <c r="Y48" s="44" t="s">
        <v>47</v>
      </c>
      <c r="Z48" s="47" t="s">
        <v>47</v>
      </c>
    </row>
    <row r="49" spans="1:26" ht="15.75">
      <c r="A49" s="2" t="s">
        <v>65</v>
      </c>
      <c r="B49" s="40">
        <f t="shared" si="7"/>
        <v>175</v>
      </c>
      <c r="C49" s="41">
        <f t="shared" si="5"/>
        <v>2</v>
      </c>
      <c r="D49" s="41"/>
      <c r="E49" s="4" t="s">
        <v>47</v>
      </c>
      <c r="F49" s="42">
        <v>2</v>
      </c>
      <c r="G49" s="37">
        <f t="shared" si="6"/>
        <v>5</v>
      </c>
      <c r="H49" s="42">
        <v>5</v>
      </c>
      <c r="I49" s="4" t="s">
        <v>47</v>
      </c>
      <c r="J49" s="4" t="s">
        <v>47</v>
      </c>
      <c r="K49" s="4" t="s">
        <v>47</v>
      </c>
      <c r="L49" s="4" t="s">
        <v>47</v>
      </c>
      <c r="M49" s="4" t="s">
        <v>47</v>
      </c>
      <c r="N49" s="5" t="s">
        <v>65</v>
      </c>
      <c r="O49" s="7" t="s">
        <v>47</v>
      </c>
      <c r="P49" s="7" t="s">
        <v>47</v>
      </c>
      <c r="Q49" s="43">
        <v>75</v>
      </c>
      <c r="R49" s="43">
        <v>7</v>
      </c>
      <c r="S49" s="44" t="s">
        <v>47</v>
      </c>
      <c r="T49" s="44" t="s">
        <v>47</v>
      </c>
      <c r="U49" s="7" t="s">
        <v>47</v>
      </c>
      <c r="V49" s="44" t="s">
        <v>47</v>
      </c>
      <c r="W49" s="44" t="s">
        <v>47</v>
      </c>
      <c r="X49" s="52">
        <v>1</v>
      </c>
      <c r="Y49" s="43">
        <v>1</v>
      </c>
      <c r="Z49" s="47">
        <f>1+47+2+1+18+6</f>
        <v>75</v>
      </c>
    </row>
    <row r="50" spans="1:26" ht="15.75">
      <c r="A50" s="2" t="s">
        <v>66</v>
      </c>
      <c r="B50" s="40">
        <f t="shared" si="7"/>
        <v>22</v>
      </c>
      <c r="C50" s="41">
        <f t="shared" si="5"/>
        <v>3</v>
      </c>
      <c r="D50" s="41"/>
      <c r="E50" s="42">
        <v>3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 t="s">
        <v>47</v>
      </c>
      <c r="M50" s="4" t="s">
        <v>47</v>
      </c>
      <c r="N50" s="5" t="s">
        <v>66</v>
      </c>
      <c r="O50" s="7" t="s">
        <v>47</v>
      </c>
      <c r="P50" s="7" t="s">
        <v>47</v>
      </c>
      <c r="Q50" s="52" t="s">
        <v>47</v>
      </c>
      <c r="R50" s="52" t="s">
        <v>47</v>
      </c>
      <c r="S50" s="44" t="s">
        <v>47</v>
      </c>
      <c r="T50" s="52" t="s">
        <v>47</v>
      </c>
      <c r="U50" s="7" t="s">
        <v>47</v>
      </c>
      <c r="V50" s="44" t="s">
        <v>47</v>
      </c>
      <c r="W50" s="44" t="s">
        <v>47</v>
      </c>
      <c r="X50" s="52" t="s">
        <v>47</v>
      </c>
      <c r="Y50" s="44" t="s">
        <v>47</v>
      </c>
      <c r="Z50" s="47">
        <f>13+6</f>
        <v>19</v>
      </c>
    </row>
    <row r="51" spans="1:26" ht="15.75">
      <c r="A51" s="2" t="s">
        <v>112</v>
      </c>
      <c r="B51" s="40">
        <f t="shared" si="7"/>
        <v>30</v>
      </c>
      <c r="C51" s="49" t="s">
        <v>47</v>
      </c>
      <c r="D51" s="49"/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 t="s">
        <v>47</v>
      </c>
      <c r="M51" s="4" t="s">
        <v>47</v>
      </c>
      <c r="N51" s="5" t="s">
        <v>112</v>
      </c>
      <c r="O51" s="7" t="s">
        <v>47</v>
      </c>
      <c r="P51" s="7" t="s">
        <v>47</v>
      </c>
      <c r="Q51" s="44" t="s">
        <v>115</v>
      </c>
      <c r="R51" s="44">
        <v>2</v>
      </c>
      <c r="S51" s="44" t="s">
        <v>47</v>
      </c>
      <c r="T51" s="44" t="s">
        <v>47</v>
      </c>
      <c r="U51" s="7" t="s">
        <v>47</v>
      </c>
      <c r="V51" s="44" t="s">
        <v>47</v>
      </c>
      <c r="W51" s="44" t="s">
        <v>47</v>
      </c>
      <c r="X51" s="44">
        <v>28</v>
      </c>
      <c r="Y51" s="44" t="s">
        <v>47</v>
      </c>
      <c r="Z51" s="47" t="s">
        <v>47</v>
      </c>
    </row>
    <row r="52" spans="1:26" ht="15.75">
      <c r="A52" s="2" t="s">
        <v>67</v>
      </c>
      <c r="B52" s="40">
        <f t="shared" si="7"/>
        <v>115</v>
      </c>
      <c r="C52" s="41">
        <f t="shared" si="5"/>
        <v>104</v>
      </c>
      <c r="D52" s="41"/>
      <c r="E52" s="42">
        <v>104</v>
      </c>
      <c r="F52" s="4" t="s">
        <v>47</v>
      </c>
      <c r="G52" s="4" t="s">
        <v>47</v>
      </c>
      <c r="H52" s="4" t="s">
        <v>47</v>
      </c>
      <c r="I52" s="4" t="s">
        <v>47</v>
      </c>
      <c r="J52" s="4" t="s">
        <v>47</v>
      </c>
      <c r="K52" s="4" t="s">
        <v>47</v>
      </c>
      <c r="L52" s="4" t="s">
        <v>47</v>
      </c>
      <c r="M52" s="4" t="s">
        <v>47</v>
      </c>
      <c r="N52" s="5" t="s">
        <v>67</v>
      </c>
      <c r="O52" s="17">
        <v>5</v>
      </c>
      <c r="P52" s="7" t="s">
        <v>47</v>
      </c>
      <c r="Q52" s="44" t="s">
        <v>47</v>
      </c>
      <c r="R52" s="44" t="s">
        <v>47</v>
      </c>
      <c r="S52" s="44" t="s">
        <v>47</v>
      </c>
      <c r="T52" s="44" t="s">
        <v>47</v>
      </c>
      <c r="U52" s="7" t="s">
        <v>47</v>
      </c>
      <c r="V52" s="44" t="s">
        <v>47</v>
      </c>
      <c r="W52" s="44" t="s">
        <v>47</v>
      </c>
      <c r="X52" s="44" t="s">
        <v>47</v>
      </c>
      <c r="Y52" s="44" t="s">
        <v>47</v>
      </c>
      <c r="Z52" s="47">
        <f>1</f>
        <v>1</v>
      </c>
    </row>
    <row r="53" spans="1:26" ht="12.75">
      <c r="A53" s="9"/>
      <c r="B53" s="10"/>
      <c r="C53" s="10"/>
      <c r="D53" s="10"/>
      <c r="E53" s="10"/>
      <c r="F53" s="10"/>
      <c r="G53" s="53"/>
      <c r="H53" s="10"/>
      <c r="I53" s="10"/>
      <c r="J53" s="10"/>
      <c r="K53" s="10"/>
      <c r="L53" s="10"/>
      <c r="M53" s="11"/>
      <c r="N53" s="12"/>
      <c r="O53" s="13"/>
      <c r="P53" s="13"/>
      <c r="Q53" s="13"/>
      <c r="R53" s="13"/>
      <c r="S53" s="13"/>
      <c r="T53" s="13"/>
      <c r="U53" s="14"/>
      <c r="V53" s="14"/>
      <c r="W53" s="14"/>
      <c r="X53" s="14"/>
      <c r="Y53" s="14"/>
      <c r="Z53" s="54"/>
    </row>
    <row r="54" spans="14:26" ht="12.75">
      <c r="N54" s="92" t="s">
        <v>101</v>
      </c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2:26" ht="12.7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" t="s">
        <v>68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2.75">
      <c r="N56" s="5" t="s">
        <v>69</v>
      </c>
    </row>
    <row r="57" ht="12.75">
      <c r="N57" s="5" t="s">
        <v>70</v>
      </c>
    </row>
    <row r="59" ht="12.75">
      <c r="N59" s="5" t="s">
        <v>0</v>
      </c>
    </row>
    <row r="64" spans="1:9" ht="12.75">
      <c r="A64" s="5"/>
      <c r="I64" s="5" t="s">
        <v>0</v>
      </c>
    </row>
    <row r="65" ht="12.75">
      <c r="A65" s="5" t="s">
        <v>0</v>
      </c>
    </row>
    <row r="66" spans="1:7" ht="12.75">
      <c r="A66" s="5"/>
      <c r="B66" s="43"/>
      <c r="C66" s="43"/>
      <c r="D66" s="43"/>
      <c r="E66" s="43"/>
      <c r="F66" s="43"/>
      <c r="G66" s="43"/>
    </row>
    <row r="67" spans="1:13" ht="12.75">
      <c r="A67" s="5"/>
      <c r="B67" s="43"/>
      <c r="C67" s="43"/>
      <c r="D67" s="43"/>
      <c r="E67" s="43"/>
      <c r="F67" s="43"/>
      <c r="G67" s="43"/>
      <c r="K67" s="5" t="s">
        <v>0</v>
      </c>
      <c r="M67" s="7">
        <v>155</v>
      </c>
    </row>
    <row r="68" spans="1:13" ht="15.75">
      <c r="A68" s="83" t="s">
        <v>85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70" spans="1:13" ht="14.25">
      <c r="A70" s="85" t="s">
        <v>122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2.75">
      <c r="A71" s="12"/>
      <c r="B71" s="57"/>
      <c r="C71" s="57"/>
      <c r="D71" s="57"/>
      <c r="E71" s="57"/>
      <c r="F71" s="57"/>
      <c r="G71" s="13"/>
      <c r="H71" s="13"/>
      <c r="I71" s="13"/>
      <c r="J71" s="13"/>
      <c r="K71" s="13"/>
      <c r="L71" s="14"/>
      <c r="M71" s="14"/>
    </row>
    <row r="72" spans="1:13" ht="12.75">
      <c r="A72" s="16"/>
      <c r="B72" s="87" t="s">
        <v>92</v>
      </c>
      <c r="C72" s="96"/>
      <c r="D72" s="58"/>
      <c r="E72" s="87" t="s">
        <v>91</v>
      </c>
      <c r="F72" s="96"/>
      <c r="G72" s="96"/>
      <c r="H72" s="96"/>
      <c r="I72" s="96"/>
      <c r="J72" s="96"/>
      <c r="K72" s="96"/>
      <c r="L72" s="96"/>
      <c r="M72" s="96"/>
    </row>
    <row r="73" spans="1:13" ht="12.75">
      <c r="A73" s="24" t="s">
        <v>71</v>
      </c>
      <c r="B73" s="97" t="s">
        <v>93</v>
      </c>
      <c r="C73" s="98"/>
      <c r="D73" s="59"/>
      <c r="E73" s="90" t="s">
        <v>116</v>
      </c>
      <c r="F73" s="91"/>
      <c r="G73" s="91"/>
      <c r="H73" s="91"/>
      <c r="I73" s="91"/>
      <c r="J73" s="91"/>
      <c r="K73" s="91"/>
      <c r="L73" s="91"/>
      <c r="M73" s="91"/>
    </row>
    <row r="74" spans="1:13" ht="12.75">
      <c r="A74" s="24" t="s">
        <v>72</v>
      </c>
      <c r="B74" s="60"/>
      <c r="C74" s="60"/>
      <c r="D74" s="60"/>
      <c r="E74" s="60"/>
      <c r="F74" s="60"/>
      <c r="G74" s="16"/>
      <c r="H74" s="16"/>
      <c r="I74" s="16"/>
      <c r="J74" s="16"/>
      <c r="K74" s="16"/>
      <c r="L74" s="16"/>
      <c r="M74" s="16"/>
    </row>
    <row r="75" spans="1:13" ht="14.25">
      <c r="A75" s="16"/>
      <c r="B75" s="31" t="s">
        <v>73</v>
      </c>
      <c r="C75" s="31" t="s">
        <v>24</v>
      </c>
      <c r="D75" s="31"/>
      <c r="E75" s="61" t="s">
        <v>5</v>
      </c>
      <c r="F75" s="31" t="s">
        <v>74</v>
      </c>
      <c r="G75" s="31" t="s">
        <v>75</v>
      </c>
      <c r="H75" s="31" t="s">
        <v>76</v>
      </c>
      <c r="I75" s="31" t="s">
        <v>94</v>
      </c>
      <c r="J75" s="31" t="s">
        <v>77</v>
      </c>
      <c r="K75" s="31" t="s">
        <v>96</v>
      </c>
      <c r="L75" s="31" t="s">
        <v>78</v>
      </c>
      <c r="M75" s="31" t="s">
        <v>98</v>
      </c>
    </row>
    <row r="76" spans="1:13" ht="12.75">
      <c r="A76" s="36"/>
      <c r="B76" s="62" t="s">
        <v>79</v>
      </c>
      <c r="C76" s="63"/>
      <c r="D76" s="63"/>
      <c r="E76" s="64"/>
      <c r="F76" s="63"/>
      <c r="G76" s="62" t="s">
        <v>80</v>
      </c>
      <c r="H76" s="64"/>
      <c r="I76" s="62" t="s">
        <v>95</v>
      </c>
      <c r="J76" s="62" t="s">
        <v>25</v>
      </c>
      <c r="K76" s="62" t="s">
        <v>97</v>
      </c>
      <c r="L76" s="62" t="s">
        <v>81</v>
      </c>
      <c r="M76" s="62" t="s">
        <v>99</v>
      </c>
    </row>
    <row r="77" spans="1:13" ht="12.75">
      <c r="A77" s="24" t="s">
        <v>39</v>
      </c>
      <c r="B77" s="38">
        <v>13</v>
      </c>
      <c r="C77" s="38">
        <v>14</v>
      </c>
      <c r="D77" s="38"/>
      <c r="E77" s="38">
        <v>15</v>
      </c>
      <c r="F77" s="38">
        <v>16</v>
      </c>
      <c r="G77" s="38">
        <v>17</v>
      </c>
      <c r="H77" s="38">
        <v>18</v>
      </c>
      <c r="I77" s="38">
        <v>19</v>
      </c>
      <c r="J77" s="38">
        <v>20</v>
      </c>
      <c r="K77" s="38">
        <v>21</v>
      </c>
      <c r="L77" s="31" t="s">
        <v>82</v>
      </c>
      <c r="M77" s="31" t="s">
        <v>83</v>
      </c>
    </row>
    <row r="78" spans="1:13" ht="12.75">
      <c r="A78" s="12"/>
      <c r="B78" s="65"/>
      <c r="C78" s="65"/>
      <c r="D78" s="65"/>
      <c r="E78" s="66"/>
      <c r="F78" s="65"/>
      <c r="G78" s="65"/>
      <c r="H78" s="65"/>
      <c r="I78" s="65"/>
      <c r="J78" s="65"/>
      <c r="K78" s="14"/>
      <c r="L78" s="14"/>
      <c r="M78" s="14"/>
    </row>
    <row r="79" spans="1:13" ht="15.75">
      <c r="A79" s="2" t="s">
        <v>42</v>
      </c>
      <c r="B79" s="4">
        <v>171</v>
      </c>
      <c r="C79" s="4">
        <v>3</v>
      </c>
      <c r="D79" s="4"/>
      <c r="E79" s="67">
        <v>2493</v>
      </c>
      <c r="F79" s="4">
        <v>2</v>
      </c>
      <c r="G79" s="4">
        <v>55</v>
      </c>
      <c r="H79" s="4">
        <v>29</v>
      </c>
      <c r="I79" s="4">
        <v>2</v>
      </c>
      <c r="J79" s="4">
        <v>119</v>
      </c>
      <c r="K79" s="4">
        <v>60</v>
      </c>
      <c r="L79" s="4">
        <v>143</v>
      </c>
      <c r="M79" s="4">
        <v>41</v>
      </c>
    </row>
    <row r="80" spans="1:13" ht="15.75">
      <c r="A80" s="2" t="s">
        <v>43</v>
      </c>
      <c r="B80" s="4">
        <v>149</v>
      </c>
      <c r="C80" s="4">
        <v>2</v>
      </c>
      <c r="D80" s="4"/>
      <c r="E80" s="67">
        <v>2166</v>
      </c>
      <c r="F80" s="4">
        <v>2</v>
      </c>
      <c r="G80" s="4">
        <v>38</v>
      </c>
      <c r="H80" s="4">
        <v>20</v>
      </c>
      <c r="I80" s="4">
        <v>2</v>
      </c>
      <c r="J80" s="4">
        <v>145</v>
      </c>
      <c r="K80" s="4">
        <v>57</v>
      </c>
      <c r="L80" s="4">
        <v>121</v>
      </c>
      <c r="M80" s="4">
        <v>44</v>
      </c>
    </row>
    <row r="81" spans="1:13" ht="15.75">
      <c r="A81" s="2" t="s">
        <v>44</v>
      </c>
      <c r="B81" s="4">
        <v>152</v>
      </c>
      <c r="C81" s="4">
        <v>2</v>
      </c>
      <c r="D81" s="4"/>
      <c r="E81" s="67">
        <v>2095</v>
      </c>
      <c r="F81" s="4">
        <v>2</v>
      </c>
      <c r="G81" s="4">
        <v>36</v>
      </c>
      <c r="H81" s="4">
        <v>20</v>
      </c>
      <c r="I81" s="4">
        <v>2</v>
      </c>
      <c r="J81" s="4">
        <v>128</v>
      </c>
      <c r="K81" s="4">
        <v>62</v>
      </c>
      <c r="L81" s="4">
        <v>108</v>
      </c>
      <c r="M81" s="4">
        <v>45</v>
      </c>
    </row>
    <row r="82" spans="1:13" ht="15.75">
      <c r="A82" s="2" t="s">
        <v>102</v>
      </c>
      <c r="B82" s="68">
        <v>133</v>
      </c>
      <c r="C82" s="68">
        <v>1</v>
      </c>
      <c r="D82" s="68"/>
      <c r="E82" s="69">
        <v>2027</v>
      </c>
      <c r="F82" s="68">
        <v>2</v>
      </c>
      <c r="G82" s="68">
        <v>37</v>
      </c>
      <c r="H82" s="68">
        <v>11</v>
      </c>
      <c r="I82" s="68">
        <v>2</v>
      </c>
      <c r="J82" s="68">
        <v>115</v>
      </c>
      <c r="K82" s="68">
        <v>67</v>
      </c>
      <c r="L82" s="68">
        <v>99</v>
      </c>
      <c r="M82" s="68">
        <v>44</v>
      </c>
    </row>
    <row r="83" spans="1:13" ht="15.75">
      <c r="A83" s="2" t="s">
        <v>103</v>
      </c>
      <c r="B83" s="68">
        <v>129</v>
      </c>
      <c r="C83" s="68">
        <v>1</v>
      </c>
      <c r="D83" s="68"/>
      <c r="E83" s="69">
        <f>SUM(F83:M83)+SUM(O20:Z20)</f>
        <v>2030</v>
      </c>
      <c r="F83" s="68">
        <v>2</v>
      </c>
      <c r="G83" s="68">
        <v>29</v>
      </c>
      <c r="H83" s="68">
        <v>14</v>
      </c>
      <c r="I83" s="68">
        <v>2</v>
      </c>
      <c r="J83" s="68">
        <v>122</v>
      </c>
      <c r="K83" s="68">
        <v>59</v>
      </c>
      <c r="L83" s="68">
        <v>96</v>
      </c>
      <c r="M83" s="68">
        <v>43</v>
      </c>
    </row>
    <row r="84" spans="1:13" ht="15.75">
      <c r="A84" s="2" t="s">
        <v>109</v>
      </c>
      <c r="B84" s="68">
        <v>131</v>
      </c>
      <c r="C84" s="68">
        <v>1</v>
      </c>
      <c r="D84" s="68"/>
      <c r="E84" s="69">
        <f>SUM(F84:M84)+SUM(O21:Z21)</f>
        <v>2049</v>
      </c>
      <c r="F84" s="68">
        <v>2</v>
      </c>
      <c r="G84" s="68">
        <v>30</v>
      </c>
      <c r="H84" s="68">
        <v>12</v>
      </c>
      <c r="I84" s="68">
        <v>2</v>
      </c>
      <c r="J84" s="68">
        <v>127</v>
      </c>
      <c r="K84" s="68">
        <v>63</v>
      </c>
      <c r="L84" s="68">
        <v>91</v>
      </c>
      <c r="M84" s="68">
        <v>46</v>
      </c>
    </row>
    <row r="85" spans="1:13" ht="15.75">
      <c r="A85" s="2" t="s">
        <v>110</v>
      </c>
      <c r="B85" s="68">
        <v>133</v>
      </c>
      <c r="C85" s="68">
        <v>1</v>
      </c>
      <c r="D85" s="68"/>
      <c r="E85" s="69">
        <f>SUM(F85:M85)+SUM(O22:Z22)</f>
        <v>1992</v>
      </c>
      <c r="F85" s="70">
        <v>2</v>
      </c>
      <c r="G85" s="70">
        <v>25</v>
      </c>
      <c r="H85" s="70">
        <v>16</v>
      </c>
      <c r="I85" s="70">
        <v>2</v>
      </c>
      <c r="J85" s="70">
        <v>101</v>
      </c>
      <c r="K85" s="70">
        <v>53</v>
      </c>
      <c r="L85" s="70">
        <v>88</v>
      </c>
      <c r="M85" s="70">
        <v>42</v>
      </c>
    </row>
    <row r="86" spans="1:13" ht="15.75">
      <c r="A86" s="2" t="s">
        <v>114</v>
      </c>
      <c r="B86" s="68">
        <v>122</v>
      </c>
      <c r="C86" s="68">
        <v>2</v>
      </c>
      <c r="D86" s="68"/>
      <c r="E86" s="69">
        <f>SUM(F86:M86)+SUM(O23:Z23)</f>
        <v>1958</v>
      </c>
      <c r="F86" s="68">
        <v>2</v>
      </c>
      <c r="G86" s="68">
        <v>23</v>
      </c>
      <c r="H86" s="68">
        <v>18</v>
      </c>
      <c r="I86" s="68">
        <v>2</v>
      </c>
      <c r="J86" s="68">
        <v>120</v>
      </c>
      <c r="K86" s="68">
        <v>40</v>
      </c>
      <c r="L86" s="68">
        <v>97</v>
      </c>
      <c r="M86" s="68">
        <v>46</v>
      </c>
    </row>
    <row r="87" spans="1:13" ht="15.75">
      <c r="A87" s="2" t="s">
        <v>119</v>
      </c>
      <c r="B87" s="68">
        <v>118</v>
      </c>
      <c r="C87" s="68">
        <f>SUM(C91:C114)</f>
        <v>2</v>
      </c>
      <c r="D87" s="68"/>
      <c r="E87" s="69">
        <v>1991</v>
      </c>
      <c r="F87" s="68">
        <f>SUM(F91:F114)</f>
        <v>2</v>
      </c>
      <c r="G87" s="68">
        <v>16</v>
      </c>
      <c r="H87" s="68">
        <v>15</v>
      </c>
      <c r="I87" s="68">
        <f>SUM(I91:I114)</f>
        <v>2</v>
      </c>
      <c r="J87" s="68">
        <v>113</v>
      </c>
      <c r="K87" s="68">
        <v>58</v>
      </c>
      <c r="L87" s="68">
        <v>90</v>
      </c>
      <c r="M87" s="68">
        <v>42</v>
      </c>
    </row>
    <row r="88" spans="1:13" ht="12.75">
      <c r="A88" s="2" t="s">
        <v>118</v>
      </c>
      <c r="B88" s="68">
        <f>SUM(B91:B114)</f>
        <v>107</v>
      </c>
      <c r="C88" s="68">
        <f>SUM(C91:C114)</f>
        <v>2</v>
      </c>
      <c r="D88" s="68"/>
      <c r="E88" s="71">
        <f aca="true" t="shared" si="8" ref="E88:M88">SUM(E91:E114)</f>
        <v>1809</v>
      </c>
      <c r="F88" s="68">
        <f t="shared" si="8"/>
        <v>2</v>
      </c>
      <c r="G88" s="68">
        <f t="shared" si="8"/>
        <v>10</v>
      </c>
      <c r="H88" s="68">
        <f t="shared" si="8"/>
        <v>13</v>
      </c>
      <c r="I88" s="68">
        <f t="shared" si="8"/>
        <v>2</v>
      </c>
      <c r="J88" s="68">
        <f t="shared" si="8"/>
        <v>103</v>
      </c>
      <c r="K88" s="68">
        <f t="shared" si="8"/>
        <v>37</v>
      </c>
      <c r="L88" s="68">
        <f t="shared" si="8"/>
        <v>77</v>
      </c>
      <c r="M88" s="68">
        <f t="shared" si="8"/>
        <v>35</v>
      </c>
    </row>
    <row r="89" spans="1:13" ht="15.75">
      <c r="A89" s="20" t="s">
        <v>118</v>
      </c>
      <c r="B89" s="72" t="s">
        <v>0</v>
      </c>
      <c r="C89" s="72" t="s">
        <v>0</v>
      </c>
      <c r="D89" s="72"/>
      <c r="E89" s="69"/>
      <c r="F89" s="72"/>
      <c r="G89" s="72" t="s">
        <v>0</v>
      </c>
      <c r="H89" s="72" t="s">
        <v>0</v>
      </c>
      <c r="I89" s="72" t="s">
        <v>0</v>
      </c>
      <c r="J89" s="72" t="s">
        <v>0</v>
      </c>
      <c r="K89" s="72" t="s">
        <v>0</v>
      </c>
      <c r="L89" s="72" t="s">
        <v>0</v>
      </c>
      <c r="M89" s="72" t="s">
        <v>0</v>
      </c>
    </row>
    <row r="90" spans="1:13" ht="15.75">
      <c r="A90" s="20" t="s">
        <v>45</v>
      </c>
      <c r="B90" s="72"/>
      <c r="C90" s="73"/>
      <c r="D90" s="73"/>
      <c r="E90" s="69"/>
      <c r="F90" s="73"/>
      <c r="G90" s="73"/>
      <c r="H90" s="73"/>
      <c r="I90" s="73"/>
      <c r="J90" s="73"/>
      <c r="K90" s="73"/>
      <c r="L90" s="73"/>
      <c r="M90" s="73"/>
    </row>
    <row r="91" spans="1:16" ht="15.75">
      <c r="A91" s="5" t="s">
        <v>46</v>
      </c>
      <c r="B91" s="72">
        <v>22</v>
      </c>
      <c r="C91" s="72" t="s">
        <v>47</v>
      </c>
      <c r="D91" s="72"/>
      <c r="E91" s="69">
        <f aca="true" t="shared" si="9" ref="E91:E114">SUM(F91:M91)+SUM(O29:Z29)</f>
        <v>324</v>
      </c>
      <c r="F91" s="72">
        <v>1</v>
      </c>
      <c r="G91" s="72">
        <v>3</v>
      </c>
      <c r="H91" s="72">
        <v>10</v>
      </c>
      <c r="I91" s="72" t="s">
        <v>47</v>
      </c>
      <c r="J91" s="72">
        <v>8</v>
      </c>
      <c r="K91" s="72">
        <v>10</v>
      </c>
      <c r="L91" s="72">
        <v>9</v>
      </c>
      <c r="M91" s="72" t="s">
        <v>47</v>
      </c>
      <c r="P91" s="47"/>
    </row>
    <row r="92" spans="1:16" ht="15.75">
      <c r="A92" s="5" t="s">
        <v>48</v>
      </c>
      <c r="B92" s="72" t="s">
        <v>47</v>
      </c>
      <c r="C92" s="72" t="s">
        <v>47</v>
      </c>
      <c r="D92" s="72"/>
      <c r="E92" s="69">
        <f t="shared" si="9"/>
        <v>0</v>
      </c>
      <c r="F92" s="72" t="s">
        <v>47</v>
      </c>
      <c r="G92" s="72" t="s">
        <v>47</v>
      </c>
      <c r="H92" s="72" t="s">
        <v>47</v>
      </c>
      <c r="I92" s="72" t="s">
        <v>47</v>
      </c>
      <c r="J92" s="72" t="s">
        <v>47</v>
      </c>
      <c r="K92" s="72" t="s">
        <v>47</v>
      </c>
      <c r="L92" s="72" t="s">
        <v>47</v>
      </c>
      <c r="M92" s="72" t="s">
        <v>47</v>
      </c>
      <c r="P92" s="47"/>
    </row>
    <row r="93" spans="1:16" ht="15.75">
      <c r="A93" s="5" t="s">
        <v>49</v>
      </c>
      <c r="B93" s="72" t="s">
        <v>47</v>
      </c>
      <c r="C93" s="72" t="s">
        <v>47</v>
      </c>
      <c r="D93" s="72"/>
      <c r="E93" s="69">
        <f t="shared" si="9"/>
        <v>4</v>
      </c>
      <c r="F93" s="72" t="s">
        <v>47</v>
      </c>
      <c r="G93" s="72" t="s">
        <v>47</v>
      </c>
      <c r="H93" s="72" t="s">
        <v>47</v>
      </c>
      <c r="I93" s="72" t="s">
        <v>47</v>
      </c>
      <c r="J93" s="72" t="s">
        <v>47</v>
      </c>
      <c r="K93" s="72" t="s">
        <v>47</v>
      </c>
      <c r="L93" s="72" t="s">
        <v>47</v>
      </c>
      <c r="M93" s="72" t="s">
        <v>47</v>
      </c>
      <c r="P93" s="47"/>
    </row>
    <row r="94" spans="1:16" ht="15.75">
      <c r="A94" s="5" t="s">
        <v>50</v>
      </c>
      <c r="B94" s="74" t="s">
        <v>47</v>
      </c>
      <c r="C94" s="72" t="s">
        <v>47</v>
      </c>
      <c r="D94" s="72"/>
      <c r="E94" s="69">
        <f t="shared" si="9"/>
        <v>9</v>
      </c>
      <c r="F94" s="72" t="s">
        <v>47</v>
      </c>
      <c r="G94" s="72" t="s">
        <v>47</v>
      </c>
      <c r="H94" s="72" t="s">
        <v>47</v>
      </c>
      <c r="I94" s="72" t="s">
        <v>47</v>
      </c>
      <c r="J94" s="74" t="s">
        <v>47</v>
      </c>
      <c r="K94" s="74" t="s">
        <v>47</v>
      </c>
      <c r="L94" s="74" t="s">
        <v>47</v>
      </c>
      <c r="M94" s="72" t="s">
        <v>47</v>
      </c>
      <c r="P94" s="47"/>
    </row>
    <row r="95" spans="1:16" ht="15.75">
      <c r="A95" s="5" t="s">
        <v>111</v>
      </c>
      <c r="B95" s="72" t="s">
        <v>47</v>
      </c>
      <c r="C95" s="72">
        <v>2</v>
      </c>
      <c r="D95" s="72"/>
      <c r="E95" s="69">
        <f t="shared" si="9"/>
        <v>61</v>
      </c>
      <c r="F95" s="72" t="s">
        <v>47</v>
      </c>
      <c r="G95" s="72" t="s">
        <v>47</v>
      </c>
      <c r="H95" s="72" t="s">
        <v>47</v>
      </c>
      <c r="I95" s="72" t="s">
        <v>47</v>
      </c>
      <c r="J95" s="72">
        <v>18</v>
      </c>
      <c r="K95" s="72" t="s">
        <v>47</v>
      </c>
      <c r="L95" s="72" t="s">
        <v>47</v>
      </c>
      <c r="M95" s="72" t="s">
        <v>47</v>
      </c>
      <c r="P95" s="47"/>
    </row>
    <row r="96" spans="1:16" ht="15.75">
      <c r="A96" s="5" t="s">
        <v>51</v>
      </c>
      <c r="B96" s="72">
        <v>4</v>
      </c>
      <c r="C96" s="72" t="s">
        <v>47</v>
      </c>
      <c r="D96" s="72"/>
      <c r="E96" s="69">
        <f t="shared" si="9"/>
        <v>0</v>
      </c>
      <c r="F96" s="72" t="s">
        <v>47</v>
      </c>
      <c r="G96" s="72" t="s">
        <v>47</v>
      </c>
      <c r="H96" s="72" t="s">
        <v>47</v>
      </c>
      <c r="I96" s="72" t="s">
        <v>47</v>
      </c>
      <c r="J96" s="72" t="s">
        <v>47</v>
      </c>
      <c r="K96" s="72" t="s">
        <v>47</v>
      </c>
      <c r="L96" s="72" t="s">
        <v>47</v>
      </c>
      <c r="M96" s="72" t="s">
        <v>47</v>
      </c>
      <c r="P96" s="47"/>
    </row>
    <row r="97" spans="1:16" ht="15.75">
      <c r="A97" s="5" t="s">
        <v>52</v>
      </c>
      <c r="B97" s="72" t="s">
        <v>47</v>
      </c>
      <c r="C97" s="72" t="s">
        <v>47</v>
      </c>
      <c r="D97" s="72"/>
      <c r="E97" s="69">
        <f t="shared" si="9"/>
        <v>312</v>
      </c>
      <c r="F97" s="72" t="s">
        <v>47</v>
      </c>
      <c r="G97" s="72" t="s">
        <v>47</v>
      </c>
      <c r="H97" s="72" t="s">
        <v>47</v>
      </c>
      <c r="I97" s="72" t="s">
        <v>47</v>
      </c>
      <c r="J97" s="72">
        <v>15</v>
      </c>
      <c r="K97" s="72" t="s">
        <v>47</v>
      </c>
      <c r="L97" s="72">
        <v>19</v>
      </c>
      <c r="M97" s="72">
        <v>3</v>
      </c>
      <c r="P97" s="47"/>
    </row>
    <row r="98" spans="1:16" ht="15.75">
      <c r="A98" s="5" t="s">
        <v>53</v>
      </c>
      <c r="B98" s="72" t="s">
        <v>47</v>
      </c>
      <c r="C98" s="72" t="s">
        <v>47</v>
      </c>
      <c r="D98" s="72"/>
      <c r="E98" s="69">
        <f t="shared" si="9"/>
        <v>1</v>
      </c>
      <c r="F98" s="72" t="s">
        <v>47</v>
      </c>
      <c r="G98" s="72" t="s">
        <v>47</v>
      </c>
      <c r="H98" s="72" t="s">
        <v>47</v>
      </c>
      <c r="I98" s="72" t="s">
        <v>47</v>
      </c>
      <c r="J98" s="72" t="s">
        <v>47</v>
      </c>
      <c r="K98" s="72" t="s">
        <v>47</v>
      </c>
      <c r="L98" s="72" t="s">
        <v>47</v>
      </c>
      <c r="M98" s="72" t="s">
        <v>47</v>
      </c>
      <c r="P98" s="47"/>
    </row>
    <row r="99" spans="1:16" ht="15.75">
      <c r="A99" s="5" t="s">
        <v>54</v>
      </c>
      <c r="B99" s="72" t="s">
        <v>47</v>
      </c>
      <c r="C99" s="72" t="s">
        <v>47</v>
      </c>
      <c r="D99" s="72"/>
      <c r="E99" s="69">
        <f t="shared" si="9"/>
        <v>28</v>
      </c>
      <c r="F99" s="72" t="s">
        <v>47</v>
      </c>
      <c r="G99" s="72" t="s">
        <v>47</v>
      </c>
      <c r="H99" s="72">
        <v>1</v>
      </c>
      <c r="I99" s="72" t="s">
        <v>47</v>
      </c>
      <c r="J99" s="72" t="s">
        <v>47</v>
      </c>
      <c r="K99" s="72" t="s">
        <v>47</v>
      </c>
      <c r="L99" s="72" t="s">
        <v>47</v>
      </c>
      <c r="M99" s="72" t="s">
        <v>47</v>
      </c>
      <c r="P99" s="47"/>
    </row>
    <row r="100" spans="1:16" ht="15.75">
      <c r="A100" s="5" t="s">
        <v>55</v>
      </c>
      <c r="B100" s="72" t="s">
        <v>47</v>
      </c>
      <c r="C100" s="72" t="s">
        <v>47</v>
      </c>
      <c r="D100" s="72"/>
      <c r="E100" s="69">
        <f t="shared" si="9"/>
        <v>4</v>
      </c>
      <c r="F100" s="72" t="s">
        <v>47</v>
      </c>
      <c r="G100" s="72" t="s">
        <v>47</v>
      </c>
      <c r="H100" s="72" t="s">
        <v>47</v>
      </c>
      <c r="I100" s="72" t="s">
        <v>47</v>
      </c>
      <c r="J100" s="72" t="s">
        <v>47</v>
      </c>
      <c r="K100" s="72" t="s">
        <v>47</v>
      </c>
      <c r="L100" s="72" t="s">
        <v>47</v>
      </c>
      <c r="M100" s="72">
        <v>1</v>
      </c>
      <c r="P100" s="47"/>
    </row>
    <row r="101" spans="1:16" ht="15.75">
      <c r="A101" s="5" t="s">
        <v>113</v>
      </c>
      <c r="B101" s="72">
        <v>1</v>
      </c>
      <c r="C101" s="72" t="s">
        <v>47</v>
      </c>
      <c r="D101" s="72"/>
      <c r="E101" s="69">
        <f t="shared" si="9"/>
        <v>79</v>
      </c>
      <c r="F101" s="72" t="s">
        <v>47</v>
      </c>
      <c r="G101" s="72" t="s">
        <v>47</v>
      </c>
      <c r="H101" s="72" t="s">
        <v>47</v>
      </c>
      <c r="I101" s="72" t="s">
        <v>47</v>
      </c>
      <c r="J101" s="72">
        <v>1</v>
      </c>
      <c r="K101" s="72">
        <v>4</v>
      </c>
      <c r="L101" s="72">
        <v>9</v>
      </c>
      <c r="M101" s="72" t="s">
        <v>47</v>
      </c>
      <c r="P101" s="47"/>
    </row>
    <row r="102" spans="1:16" ht="15.75">
      <c r="A102" s="5" t="s">
        <v>56</v>
      </c>
      <c r="B102" s="72">
        <v>13</v>
      </c>
      <c r="C102" s="72" t="s">
        <v>47</v>
      </c>
      <c r="D102" s="72"/>
      <c r="E102" s="69">
        <f t="shared" si="9"/>
        <v>136</v>
      </c>
      <c r="F102" s="72" t="s">
        <v>47</v>
      </c>
      <c r="G102" s="72" t="s">
        <v>47</v>
      </c>
      <c r="H102" s="72" t="s">
        <v>47</v>
      </c>
      <c r="I102" s="72" t="s">
        <v>47</v>
      </c>
      <c r="J102" s="72">
        <v>11</v>
      </c>
      <c r="K102" s="72">
        <v>2</v>
      </c>
      <c r="L102" s="72">
        <v>1</v>
      </c>
      <c r="M102" s="72" t="s">
        <v>47</v>
      </c>
      <c r="P102" s="47"/>
    </row>
    <row r="103" spans="1:16" ht="15.75">
      <c r="A103" s="5" t="s">
        <v>57</v>
      </c>
      <c r="B103" s="72" t="s">
        <v>47</v>
      </c>
      <c r="C103" s="72" t="s">
        <v>47</v>
      </c>
      <c r="D103" s="72"/>
      <c r="E103" s="69">
        <f t="shared" si="9"/>
        <v>33</v>
      </c>
      <c r="F103" s="72" t="s">
        <v>47</v>
      </c>
      <c r="G103" s="72" t="s">
        <v>47</v>
      </c>
      <c r="H103" s="72" t="s">
        <v>47</v>
      </c>
      <c r="I103" s="72" t="s">
        <v>47</v>
      </c>
      <c r="J103" s="74" t="s">
        <v>47</v>
      </c>
      <c r="K103" s="72" t="s">
        <v>47</v>
      </c>
      <c r="L103" s="72" t="s">
        <v>47</v>
      </c>
      <c r="M103" s="72" t="s">
        <v>47</v>
      </c>
      <c r="P103" s="47"/>
    </row>
    <row r="104" spans="1:16" ht="15.75">
      <c r="A104" s="5" t="s">
        <v>58</v>
      </c>
      <c r="B104" s="72">
        <v>21</v>
      </c>
      <c r="C104" s="72" t="s">
        <v>47</v>
      </c>
      <c r="D104" s="74"/>
      <c r="E104" s="69">
        <f t="shared" si="9"/>
        <v>196</v>
      </c>
      <c r="F104" s="72" t="s">
        <v>47</v>
      </c>
      <c r="G104" s="72" t="s">
        <v>47</v>
      </c>
      <c r="H104" s="72" t="s">
        <v>47</v>
      </c>
      <c r="I104" s="72">
        <v>2</v>
      </c>
      <c r="J104" s="72">
        <v>37</v>
      </c>
      <c r="K104" s="72" t="s">
        <v>47</v>
      </c>
      <c r="L104" s="72">
        <v>14</v>
      </c>
      <c r="M104" s="72" t="s">
        <v>47</v>
      </c>
      <c r="P104" s="47"/>
    </row>
    <row r="105" spans="1:16" ht="15.75">
      <c r="A105" s="5" t="s">
        <v>59</v>
      </c>
      <c r="B105" s="72">
        <v>13</v>
      </c>
      <c r="C105" s="72" t="s">
        <v>47</v>
      </c>
      <c r="D105" s="72"/>
      <c r="E105" s="69">
        <f t="shared" si="9"/>
        <v>63</v>
      </c>
      <c r="F105" s="72" t="s">
        <v>47</v>
      </c>
      <c r="G105" s="72" t="s">
        <v>47</v>
      </c>
      <c r="H105" s="72" t="s">
        <v>47</v>
      </c>
      <c r="I105" s="72" t="s">
        <v>47</v>
      </c>
      <c r="J105" s="72">
        <v>7</v>
      </c>
      <c r="K105" s="72" t="s">
        <v>47</v>
      </c>
      <c r="L105" s="72">
        <v>2</v>
      </c>
      <c r="M105" s="72" t="s">
        <v>47</v>
      </c>
      <c r="P105" s="47"/>
    </row>
    <row r="106" spans="1:16" ht="15.75">
      <c r="A106" s="5" t="s">
        <v>60</v>
      </c>
      <c r="B106" s="72" t="s">
        <v>47</v>
      </c>
      <c r="C106" s="72" t="s">
        <v>47</v>
      </c>
      <c r="D106" s="72"/>
      <c r="E106" s="69">
        <f t="shared" si="9"/>
        <v>0</v>
      </c>
      <c r="F106" s="72" t="s">
        <v>47</v>
      </c>
      <c r="G106" s="72" t="s">
        <v>47</v>
      </c>
      <c r="H106" s="72" t="s">
        <v>47</v>
      </c>
      <c r="I106" s="72" t="s">
        <v>47</v>
      </c>
      <c r="J106" s="72" t="s">
        <v>47</v>
      </c>
      <c r="K106" s="72" t="s">
        <v>47</v>
      </c>
      <c r="L106" s="72" t="s">
        <v>47</v>
      </c>
      <c r="M106" s="72" t="s">
        <v>47</v>
      </c>
      <c r="P106" s="47"/>
    </row>
    <row r="107" spans="1:16" ht="15.75">
      <c r="A107" s="5" t="s">
        <v>61</v>
      </c>
      <c r="B107" s="72" t="s">
        <v>47</v>
      </c>
      <c r="C107" s="72" t="s">
        <v>47</v>
      </c>
      <c r="D107" s="72"/>
      <c r="E107" s="69">
        <f t="shared" si="9"/>
        <v>5</v>
      </c>
      <c r="F107" s="72" t="s">
        <v>47</v>
      </c>
      <c r="G107" s="72" t="s">
        <v>47</v>
      </c>
      <c r="H107" s="72" t="s">
        <v>47</v>
      </c>
      <c r="I107" s="72" t="s">
        <v>47</v>
      </c>
      <c r="J107" s="72" t="s">
        <v>47</v>
      </c>
      <c r="K107" s="72" t="s">
        <v>47</v>
      </c>
      <c r="L107" s="72" t="s">
        <v>47</v>
      </c>
      <c r="M107" s="72" t="s">
        <v>47</v>
      </c>
      <c r="P107" s="47"/>
    </row>
    <row r="108" spans="1:16" ht="15.75">
      <c r="A108" s="5" t="s">
        <v>62</v>
      </c>
      <c r="B108" s="72">
        <v>33</v>
      </c>
      <c r="C108" s="72" t="s">
        <v>47</v>
      </c>
      <c r="D108" s="72"/>
      <c r="E108" s="69">
        <f t="shared" si="9"/>
        <v>67</v>
      </c>
      <c r="F108" s="72" t="s">
        <v>47</v>
      </c>
      <c r="G108" s="72" t="s">
        <v>47</v>
      </c>
      <c r="H108" s="72" t="s">
        <v>47</v>
      </c>
      <c r="I108" s="72" t="s">
        <v>47</v>
      </c>
      <c r="J108" s="72">
        <v>6</v>
      </c>
      <c r="K108" s="72" t="s">
        <v>47</v>
      </c>
      <c r="L108" s="72">
        <v>6</v>
      </c>
      <c r="M108" s="72" t="s">
        <v>47</v>
      </c>
      <c r="P108" s="47"/>
    </row>
    <row r="109" spans="1:16" ht="15.75">
      <c r="A109" s="5" t="s">
        <v>63</v>
      </c>
      <c r="B109" s="72" t="s">
        <v>47</v>
      </c>
      <c r="C109" s="72" t="s">
        <v>47</v>
      </c>
      <c r="D109" s="72"/>
      <c r="E109" s="69">
        <f t="shared" si="9"/>
        <v>259</v>
      </c>
      <c r="F109" s="72" t="s">
        <v>47</v>
      </c>
      <c r="G109" s="72">
        <v>7</v>
      </c>
      <c r="H109" s="72">
        <v>2</v>
      </c>
      <c r="I109" s="72" t="s">
        <v>47</v>
      </c>
      <c r="J109" s="72" t="s">
        <v>115</v>
      </c>
      <c r="K109" s="72">
        <v>21</v>
      </c>
      <c r="L109" s="72">
        <v>4</v>
      </c>
      <c r="M109" s="72">
        <v>31</v>
      </c>
      <c r="P109" s="47"/>
    </row>
    <row r="110" spans="1:16" ht="15.75">
      <c r="A110" s="5" t="s">
        <v>64</v>
      </c>
      <c r="B110" s="72" t="s">
        <v>47</v>
      </c>
      <c r="C110" s="72" t="s">
        <v>47</v>
      </c>
      <c r="D110" s="72"/>
      <c r="E110" s="69">
        <f t="shared" si="9"/>
        <v>0</v>
      </c>
      <c r="F110" s="72" t="s">
        <v>47</v>
      </c>
      <c r="G110" s="72" t="s">
        <v>47</v>
      </c>
      <c r="H110" s="72" t="s">
        <v>47</v>
      </c>
      <c r="I110" s="72" t="s">
        <v>47</v>
      </c>
      <c r="J110" s="72" t="s">
        <v>47</v>
      </c>
      <c r="K110" s="72" t="s">
        <v>47</v>
      </c>
      <c r="L110" s="72" t="s">
        <v>47</v>
      </c>
      <c r="M110" s="72" t="s">
        <v>47</v>
      </c>
      <c r="P110" s="47"/>
    </row>
    <row r="111" spans="1:16" ht="15.75">
      <c r="A111" s="5" t="s">
        <v>65</v>
      </c>
      <c r="B111" s="72" t="s">
        <v>47</v>
      </c>
      <c r="C111" s="72" t="s">
        <v>47</v>
      </c>
      <c r="D111" s="72"/>
      <c r="E111" s="69">
        <f t="shared" si="9"/>
        <v>168</v>
      </c>
      <c r="F111" s="72" t="s">
        <v>47</v>
      </c>
      <c r="G111" s="72" t="s">
        <v>47</v>
      </c>
      <c r="H111" s="72" t="s">
        <v>47</v>
      </c>
      <c r="I111" s="72" t="s">
        <v>47</v>
      </c>
      <c r="J111" s="72" t="s">
        <v>47</v>
      </c>
      <c r="K111" s="72" t="s">
        <v>47</v>
      </c>
      <c r="L111" s="72">
        <v>9</v>
      </c>
      <c r="M111" s="72" t="s">
        <v>115</v>
      </c>
      <c r="P111" s="47"/>
    </row>
    <row r="112" spans="1:16" ht="15.75">
      <c r="A112" s="5" t="s">
        <v>66</v>
      </c>
      <c r="B112" s="72" t="s">
        <v>47</v>
      </c>
      <c r="C112" s="72" t="s">
        <v>47</v>
      </c>
      <c r="D112" s="72"/>
      <c r="E112" s="69">
        <f t="shared" si="9"/>
        <v>19</v>
      </c>
      <c r="F112" s="72" t="s">
        <v>47</v>
      </c>
      <c r="G112" s="72" t="s">
        <v>47</v>
      </c>
      <c r="H112" s="72" t="s">
        <v>47</v>
      </c>
      <c r="I112" s="72" t="s">
        <v>47</v>
      </c>
      <c r="J112" s="74" t="s">
        <v>47</v>
      </c>
      <c r="K112" s="72" t="s">
        <v>47</v>
      </c>
      <c r="L112" s="72" t="s">
        <v>47</v>
      </c>
      <c r="M112" s="72" t="s">
        <v>47</v>
      </c>
      <c r="P112" s="47"/>
    </row>
    <row r="113" spans="1:16" ht="15.75">
      <c r="A113" s="5" t="s">
        <v>112</v>
      </c>
      <c r="B113" s="72" t="s">
        <v>47</v>
      </c>
      <c r="C113" s="72" t="s">
        <v>47</v>
      </c>
      <c r="D113" s="72"/>
      <c r="E113" s="69">
        <f t="shared" si="9"/>
        <v>30</v>
      </c>
      <c r="F113" s="72" t="s">
        <v>47</v>
      </c>
      <c r="G113" s="72" t="s">
        <v>47</v>
      </c>
      <c r="H113" s="72" t="s">
        <v>47</v>
      </c>
      <c r="I113" s="72" t="s">
        <v>47</v>
      </c>
      <c r="J113" s="72" t="s">
        <v>47</v>
      </c>
      <c r="K113" s="72" t="s">
        <v>47</v>
      </c>
      <c r="L113" s="72" t="s">
        <v>47</v>
      </c>
      <c r="M113" s="72" t="s">
        <v>47</v>
      </c>
      <c r="P113" s="47"/>
    </row>
    <row r="114" spans="1:16" ht="15.75">
      <c r="A114" s="5" t="s">
        <v>67</v>
      </c>
      <c r="B114" s="72" t="s">
        <v>47</v>
      </c>
      <c r="C114" s="72" t="s">
        <v>47</v>
      </c>
      <c r="D114" s="72"/>
      <c r="E114" s="69">
        <f t="shared" si="9"/>
        <v>11</v>
      </c>
      <c r="F114" s="72">
        <v>1</v>
      </c>
      <c r="G114" s="72" t="s">
        <v>47</v>
      </c>
      <c r="H114" s="72" t="s">
        <v>47</v>
      </c>
      <c r="I114" s="72" t="s">
        <v>47</v>
      </c>
      <c r="J114" s="72" t="s">
        <v>47</v>
      </c>
      <c r="K114" s="72" t="s">
        <v>47</v>
      </c>
      <c r="L114" s="72">
        <v>4</v>
      </c>
      <c r="M114" s="72" t="s">
        <v>47</v>
      </c>
      <c r="P114" s="47"/>
    </row>
    <row r="115" spans="1:16" ht="12.75">
      <c r="A115" s="12"/>
      <c r="B115" s="13"/>
      <c r="C115" s="13"/>
      <c r="D115" s="13"/>
      <c r="E115" s="65"/>
      <c r="F115" s="13"/>
      <c r="G115" s="13"/>
      <c r="H115" s="13"/>
      <c r="I115" s="13"/>
      <c r="J115" s="13"/>
      <c r="K115" s="14"/>
      <c r="L115" s="14"/>
      <c r="M115" s="14"/>
      <c r="P115" s="47"/>
    </row>
    <row r="117" spans="2:13" ht="12.7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43"/>
      <c r="M117" s="43"/>
    </row>
    <row r="122" spans="1:22" ht="12.75">
      <c r="A122" s="48"/>
      <c r="B122" s="68"/>
      <c r="C122" s="68"/>
      <c r="D122" s="68"/>
      <c r="E122" s="68"/>
      <c r="F122" s="68"/>
      <c r="G122" s="68"/>
      <c r="H122" s="68"/>
      <c r="I122" s="68"/>
      <c r="J122" s="6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48"/>
    </row>
    <row r="124" ht="12.75">
      <c r="A124" s="48"/>
    </row>
    <row r="140" spans="1:10" ht="12.75">
      <c r="A140" s="88"/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1:10" ht="12.75">
      <c r="A141" s="88"/>
      <c r="B141" s="94"/>
      <c r="C141" s="94"/>
      <c r="D141" s="94"/>
      <c r="E141" s="94"/>
      <c r="F141" s="94"/>
      <c r="G141" s="94"/>
      <c r="H141" s="94"/>
      <c r="I141" s="94"/>
      <c r="J141" s="94"/>
    </row>
    <row r="142" ht="12.75">
      <c r="A142" s="75"/>
    </row>
    <row r="163" spans="1:10" ht="12.75">
      <c r="A163" s="88"/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1:10" ht="12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</row>
    <row r="175" spans="1:10" ht="12.75">
      <c r="A175" s="88"/>
      <c r="B175" s="94"/>
      <c r="C175" s="94"/>
      <c r="D175" s="94"/>
      <c r="E175" s="94"/>
      <c r="F175" s="94"/>
      <c r="G175" s="94"/>
      <c r="H175" s="94"/>
      <c r="I175" s="94"/>
      <c r="J175" s="94"/>
    </row>
    <row r="182" ht="12.75">
      <c r="A182" s="76"/>
    </row>
  </sheetData>
  <mergeCells count="17">
    <mergeCell ref="A140:J141"/>
    <mergeCell ref="A163:J164"/>
    <mergeCell ref="A175:J175"/>
    <mergeCell ref="E72:M72"/>
    <mergeCell ref="B72:C72"/>
    <mergeCell ref="B73:C73"/>
    <mergeCell ref="A70:M70"/>
    <mergeCell ref="E73:M73"/>
    <mergeCell ref="N54:Z54"/>
    <mergeCell ref="A68:M68"/>
    <mergeCell ref="C8:F8"/>
    <mergeCell ref="A3:M3"/>
    <mergeCell ref="A5:M5"/>
    <mergeCell ref="N3:Z3"/>
    <mergeCell ref="N5:Z5"/>
    <mergeCell ref="O8:Z8"/>
    <mergeCell ref="G8:M8"/>
  </mergeCells>
  <printOptions horizontalCentered="1"/>
  <pageMargins left="0.2755905511811024" right="0.2362204724409449" top="0.2362204724409449" bottom="0" header="0" footer="0"/>
  <pageSetup horizontalDpi="600" verticalDpi="600" orientation="portrait" scale="77" r:id="rId1"/>
  <rowBreaks count="1" manualBreakCount="1">
    <brk id="66" max="24" man="1"/>
  </rowBreaks>
  <colBreaks count="1" manualBreakCount="1">
    <brk id="13" max="116" man="1"/>
  </colBreaks>
  <ignoredErrors>
    <ignoredError sqref="V24:W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2007-04-20T06:22:19Z</cp:lastPrinted>
  <dcterms:created xsi:type="dcterms:W3CDTF">2001-03-05T18:33:20Z</dcterms:created>
  <dcterms:modified xsi:type="dcterms:W3CDTF">2010-08-06T06:52:26Z</dcterms:modified>
  <cp:category/>
  <cp:version/>
  <cp:contentType/>
  <cp:contentStatus/>
</cp:coreProperties>
</file>